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АГАЕВА\ПРЕДЛОЖЕНИЯ ИЗДАТЕЛЬСТВ\"/>
    </mc:Choice>
  </mc:AlternateContent>
  <bookViews>
    <workbookView xWindow="-120" yWindow="-120" windowWidth="29040" windowHeight="15840"/>
  </bookViews>
  <sheets>
    <sheet name="TDSheet" sheetId="1" r:id="rId1"/>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43" i="1" l="1"/>
  <c r="U43" i="1"/>
  <c r="V42" i="1"/>
  <c r="U42" i="1"/>
  <c r="V41" i="1"/>
  <c r="U41" i="1"/>
  <c r="V40" i="1"/>
  <c r="U40" i="1"/>
  <c r="V39" i="1"/>
  <c r="U39" i="1"/>
  <c r="V38" i="1"/>
  <c r="U38" i="1"/>
  <c r="V37" i="1"/>
  <c r="U37" i="1"/>
  <c r="V36" i="1"/>
  <c r="U36" i="1"/>
  <c r="V35" i="1"/>
  <c r="U35" i="1"/>
  <c r="V34" i="1"/>
  <c r="U34" i="1"/>
  <c r="V33" i="1"/>
  <c r="U33" i="1"/>
  <c r="V32" i="1"/>
  <c r="U32" i="1"/>
  <c r="U31" i="1"/>
  <c r="V30" i="1"/>
  <c r="U30" i="1"/>
  <c r="V29" i="1"/>
  <c r="U29" i="1"/>
  <c r="V28" i="1"/>
  <c r="U28" i="1"/>
  <c r="V27" i="1"/>
  <c r="U27" i="1"/>
  <c r="V26" i="1"/>
  <c r="U26" i="1"/>
  <c r="V25" i="1"/>
  <c r="U25" i="1"/>
  <c r="V24" i="1"/>
  <c r="U24" i="1"/>
  <c r="V23" i="1"/>
  <c r="U23" i="1"/>
  <c r="V22" i="1"/>
  <c r="U22" i="1"/>
  <c r="V21" i="1"/>
  <c r="U21" i="1"/>
  <c r="V20" i="1"/>
  <c r="U20" i="1"/>
  <c r="V19" i="1"/>
  <c r="U19" i="1"/>
  <c r="V18" i="1"/>
  <c r="U18" i="1"/>
  <c r="V17" i="1"/>
  <c r="U17" i="1"/>
  <c r="V16" i="1"/>
  <c r="U16" i="1"/>
  <c r="V15" i="1"/>
  <c r="U15" i="1"/>
  <c r="V14" i="1"/>
  <c r="U14" i="1"/>
  <c r="V13" i="1"/>
  <c r="U13" i="1"/>
  <c r="V12" i="1"/>
  <c r="U12" i="1"/>
  <c r="V11" i="1"/>
  <c r="U11" i="1"/>
  <c r="V10" i="1"/>
  <c r="U10" i="1"/>
  <c r="V9" i="1"/>
  <c r="U9" i="1"/>
  <c r="V8" i="1"/>
  <c r="U8" i="1"/>
  <c r="A5" i="1"/>
  <c r="A4" i="1"/>
</calcChain>
</file>

<file path=xl/sharedStrings.xml><?xml version="1.0" encoding="utf-8"?>
<sst xmlns="http://schemas.openxmlformats.org/spreadsheetml/2006/main" count="838" uniqueCount="520">
  <si>
    <t>ИНФРА-М Научно-издательский Центр</t>
  </si>
  <si>
    <t>Данный прайс-лист не является публичной офертой</t>
  </si>
  <si>
    <t>127214, Москва г, Полярная ул, дом № 31 В, строение 1 эт.3 пом.I.к.9Б</t>
  </si>
  <si>
    <t>Издательство оставляет за собой право на изменение ассортимента и цен на издания.
Информацию о наличии товара и актуальные цены уточняйте у вашего курирующего менеджера 
или напишите нам на электронную почту books@infra-m.ru</t>
  </si>
  <si>
    <t>тел/факс: +7 (495) 280-15-96</t>
  </si>
  <si>
    <t>Заказ</t>
  </si>
  <si>
    <t>Код</t>
  </si>
  <si>
    <t>Цена опт.</t>
  </si>
  <si>
    <t>Наименование товара</t>
  </si>
  <si>
    <t>Основное заглавие</t>
  </si>
  <si>
    <t>Авторы</t>
  </si>
  <si>
    <t>Оформление</t>
  </si>
  <si>
    <t>Издательство</t>
  </si>
  <si>
    <t>Серия</t>
  </si>
  <si>
    <t>Ст-т</t>
  </si>
  <si>
    <t>Стр.</t>
  </si>
  <si>
    <t>Год</t>
  </si>
  <si>
    <t>ISBN</t>
  </si>
  <si>
    <t>Раздел</t>
  </si>
  <si>
    <t>Подраздел</t>
  </si>
  <si>
    <t>Вид издания</t>
  </si>
  <si>
    <t>Уровень образования</t>
  </si>
  <si>
    <t>ОКСО</t>
  </si>
  <si>
    <t>Гриф МО</t>
  </si>
  <si>
    <t>Доп. мат. на znanium</t>
  </si>
  <si>
    <t>Обложка</t>
  </si>
  <si>
    <t>ЭБС Znanium</t>
  </si>
  <si>
    <t>Аффилиация автора</t>
  </si>
  <si>
    <t>Новинка месяца</t>
  </si>
  <si>
    <t>ПООП</t>
  </si>
  <si>
    <t>К</t>
  </si>
  <si>
    <t>Ш</t>
  </si>
  <si>
    <t>Аннотация</t>
  </si>
  <si>
    <t>785125.01.01</t>
  </si>
  <si>
    <t>Анатомия и физиология человека: Уч. / А.И.Тюкавин - М.:НИЦ ИНФРА-М,2024 - 424 с.(СПО)(п)</t>
  </si>
  <si>
    <t>АНАТОМИЯ И ФИЗИОЛОГИЯ ЧЕЛОВЕКА</t>
  </si>
  <si>
    <t>Тюкавин А.И., Гайворонский И.В., Майстренко В.А. и др.</t>
  </si>
  <si>
    <t>Переплет 7БЦ</t>
  </si>
  <si>
    <t>НИЦ ИНФРА-М</t>
  </si>
  <si>
    <t>Среднее профессиональное образование</t>
  </si>
  <si>
    <t>978-5-16-018329-9</t>
  </si>
  <si>
    <t>ПРИКЛАДНЫЕ НАУКИ. ТЕХНИКА. МЕДИЦИНА</t>
  </si>
  <si>
    <t>Медицина. Фармакология</t>
  </si>
  <si>
    <t>Учебник</t>
  </si>
  <si>
    <t>Профессиональное образование / Среднее профессиональное образование</t>
  </si>
  <si>
    <t>31.02.03, 32.02.01, 33.02.01</t>
  </si>
  <si>
    <t>Санкт-Петербургский государственный химико-фармацевтический университет</t>
  </si>
  <si>
    <t>Апрель, 2024</t>
  </si>
  <si>
    <t>0124</t>
  </si>
  <si>
    <t>В учебнике дана характеристика основных понятий анатомии и физиологии, а также описаны принципы нейрогуморальной регуляции базисных физиологических процессов. Представлены основы морфофункциональной организации центрального и периферического отделов нервной системы, описаны висцеральные системы, включающие органы дыхания, кровообращения, пищеварения, мочеобразования и мочевыведения, репродукции и др., а также рассмотрены этапы индивидуального развития человека, рассмотрено морфофункцио нальное значение крови, лимфы и межклеточной жидкости как компонентов внутренней среды организма.
Соответствует требованиям федеральных государственных образовательных стандартов среднего профессионального образования последнего поколения.
Написан в соответствии с программой учебной дисциплины «Анатомия и физиология человека» по специальности 33.02.01 «Фармация» и относится к учебно-методическим изданиям цикла общепрофессиональных дисциплин для студентов фармацевтических колледжей.</t>
  </si>
  <si>
    <t>819342.01.01</t>
  </si>
  <si>
    <t>Английский язык (гостиничное дело): Уч. / О.Н.Анюшенкова - М.:НИЦ ИНФРА-М,2024. - 467 с.(СПО (ФинУн))(п)</t>
  </si>
  <si>
    <t>АНГЛИЙСКИЙ ЯЗЫК (ГОСТИНИЧНОЕ ДЕЛО)</t>
  </si>
  <si>
    <t>Анюшенкова О.Н.</t>
  </si>
  <si>
    <t>Среднее профессиональное образование (ФинУн)</t>
  </si>
  <si>
    <t>978-5-16-019616-9</t>
  </si>
  <si>
    <t>ГУМАНИТАРНЫЕ НАУКИ. РЕЛИГИЯ. ИСКУССТВО</t>
  </si>
  <si>
    <t>Филологические науки</t>
  </si>
  <si>
    <t>43.02.11</t>
  </si>
  <si>
    <t>Финансовый университет при Правительстве Российской Федерации</t>
  </si>
  <si>
    <t>Май, 2024</t>
  </si>
  <si>
    <t>Учебник разработан с целью совершенствования языковых, коммуникативных и профессиональных компетенций. Имеет единую структуру уроков и упражнений, построенных на основе аутентичных текстов, и представляет собой базу для развития навыков и умений основных видов письменной и устной речевой деятельности, расширения словарного запаса в профессиональной области, необходимого для дальнейшей самостоятельной работы над специальной литературой.
Соответствует требованиям федеральных государственных образовательных стандартов среднего профессионального образования последнего поколения.
Для студентов, обучающихся по специальности 43.02.14 «Гостиничное дело». Может быть рекомендован студентам вузов, персоналу и руководителям индустрии туризма и гостеприимства.</t>
  </si>
  <si>
    <t>807968.01.01</t>
  </si>
  <si>
    <t>Английский язык в  машиностроении: Уч. / О.Н.Анюшенкова-М.:НИЦ ИНФРА-М,2023.-340 с..-(СПО (ФинУн))(п)</t>
  </si>
  <si>
    <t>АНГЛИЙСКИЙ ЯЗЫК В  МАШИНОСТРОЕНИИ (ENGLISH FOR MECHANICAL ENGINEERING)</t>
  </si>
  <si>
    <t>978-5-16-018813-3</t>
  </si>
  <si>
    <t>08.02.13, 15.02.01, 15.02.03, 15.02.04, 15.02.06, 15.02.07, 15.02.09, 15.02.10, 15.02.16, 15.02.17, 15.02.18</t>
  </si>
  <si>
    <t>Январь, 2024</t>
  </si>
  <si>
    <t>Целью данного учебника является развитие навыков устной речи и чтения технической литературы машиностроительного профиля на английском языке. Тексты скомпонованы тематически и дают представление об основных производственных процессах, материалах, станках и другом оборудовании, современных процессах по автоматизации производства, даются необходимые сведения для успешного поиска работы и прохождения собеседования и т.д. в контексте изучения иностранного языка. В Приложении представлена информация о крупнейших мировых и российских производственных компаниях, таблица неправильных глаголов, англо-русский терминологический словарь и список рекомендуемой литературы.
Учебник предназначен для студентов машиностроительных специальностей средних профессиональных учебных заведений, также может быть рекомендован студентам вузов и инженерам.</t>
  </si>
  <si>
    <t>804944.01.01</t>
  </si>
  <si>
    <t>Английский язык в сфере строит. (English for Students of Civil...): Уч. / О.Н.Анюшенкова-М.:ИНФРА-М,2024-371с.(п)</t>
  </si>
  <si>
    <t>АНГЛИЙСКИЙ ЯЗЫК В СФЕРЕ СТРОИТЕЛЬСТВА (ENGLISH FOR STUDENTS OF CIVIL ENGINEERING AND CONSTRUCTION)</t>
  </si>
  <si>
    <t>978-5-16-018711-2</t>
  </si>
  <si>
    <t>08.02.01, 08.02.02, 08.02.03, 08.02.04, 08.02.08, 08.02.09, 08.02.12, 08.02.13, 08.02.14, 23.02.08</t>
  </si>
  <si>
    <t>Март, 2024</t>
  </si>
  <si>
    <t>Целью учебника является развитие навыков устной речи и чтения технической литературы строительного профиля на английском языке. Тексты скомпонованы тематически и дают представление об основных строительных процессах, технологиях и оборудовании.
Соответствует требованиям федеральных государственных образовательных стандартов среднего профессионального образования последнего поколения.
Предназначен для студентов учреждений среднего профессионального образования, обучающихся по строительным специальностям. Может быть рекомендован студентам вузов, инженерам и всем интересующимся данной тематикой.</t>
  </si>
  <si>
    <t>765194.01.01</t>
  </si>
  <si>
    <t>Английский язык для моряков и судостроителей: Уч. / О.Н.Анюшенкова-М.:НИЦ ИНФРА-М,2024-782 с.(СПО)(п)</t>
  </si>
  <si>
    <t>АНГЛИЙСКИЙ ЯЗЫК ДЛЯ МОРЯКОВ И СУДОСТРОИТЕЛЕЙ = ENGLISH FOR SEAFARERS AND SHIPBUILDERS</t>
  </si>
  <si>
    <t>978-5-16-017900-1</t>
  </si>
  <si>
    <t>26.02.01, 26.02.02, 26.02.03, 26.02.04, 26.02.05, 26.02.06</t>
  </si>
  <si>
    <t>Учебник создан с целью совершенствования языковых, коммуникативных и профессиональных компетенций. Имеет единую структуру уроков и упражнений, построенных на основе аутентичных текстов, и представляет собой базу для развития навыков и умений основных видов письменной и устной речевой деятельности, расширения словарного запаса в профессиональной области, необходимого для дальнейшего изучения специальной литературы.
Соответствует требованиям федеральных государственных образовательных стандартов среднего профессионального образования последнего поколения.
Для студентов учреждений среднего профессионального образования, обучающихся по специальностям, входящим в укрупненную группу специальностей и направлений подготовки 26.00.00 «Техника и технологии кораблестроения и водного транспорта». Может быть рекомендован студентам вузов и всем интересующимся данной темой.</t>
  </si>
  <si>
    <t>797594.01.01</t>
  </si>
  <si>
    <t>Английский язык: транспорт...: Уч.пос. / Л.Т.Шариева-М.:НИЦ ИНФРА-М,2024.-160 с.(СПО)(п)</t>
  </si>
  <si>
    <t>АНГЛИЙСКИЙ ЯЗЫК: ТРАНСПОРТНЫЕ СРЕДСТВА, СТРОИТЕЛЬНЫЕ И ДОРОЖНЫЕ МАШИНЫ (ENGLISH. TRANSPORT. ROAD CONSTRUCTION MACHINERY)</t>
  </si>
  <si>
    <t>Шариева Л.Т.</t>
  </si>
  <si>
    <t>978-5-16-018376-3</t>
  </si>
  <si>
    <t>Учебное пособие</t>
  </si>
  <si>
    <t>23.01.17, 23.02.01, 23.02.02, 23.02.03, 23.02.04, 23.02.05, 23.02.07</t>
  </si>
  <si>
    <t>Альметьевский политехнический техникум</t>
  </si>
  <si>
    <t>Февраль, 2024</t>
  </si>
  <si>
    <t>Цель учебного пособия — освоение студентами профессионально-ориентированной английской лексики по устройству автомобилей, дорожных машин и оборудования, развитие у учащихся навыков устной речи, а также чтения и перевода специальной литературы в рамках профессиональной деятельности.
Содержит аутентичные материалы профессионально-ориентированного характера: тексты, упражнения на развитие лексических навыков, иллюстрации, тематический словарь.
Соответствует требованиям федеральных государственных образовательных стандартов среднего профессионального образования последнего поколения.
Предназначено для студентов средних специальных учебных заведений, обучающихся по специальностям 23.02.07 «Техническое обслуживание и ремонт двигателей, систем и агрегатов автомобилей» и 23.02.04 «Техническая эксплуатация подъемно-транспортных, строительных, дорожных машин и оборудования» и изучающих английский язык в рамках учебной дисциплины «Иностранный язык в профессиональной деятельности». Может быть полезно преподавателям техникумов, подготовительных курсов и тем, кто учит английский язык самостоятельно.</t>
  </si>
  <si>
    <t>829890.01.01</t>
  </si>
  <si>
    <t>Геология с основами геоморфологии: Уч.пос. / Под ред. Ганжары Н.Ф.-М.:НИЦ ИНФРА-М,2024.-207 с.(СПО)(п)</t>
  </si>
  <si>
    <t>ГЕОЛОГИЯ С ОСНОВАМИ ГЕОМОРФОЛОГИИ</t>
  </si>
  <si>
    <t>Ганжара Н.Ф., Борисов Б.А., Арешин А.В. и др.</t>
  </si>
  <si>
    <t>Переплет 7БЦ/Без шитья</t>
  </si>
  <si>
    <t>978-5-16-019930-6</t>
  </si>
  <si>
    <t>ЕСТЕСТВЕННЫЕ НАУКИ. МАТЕМАТИКА</t>
  </si>
  <si>
    <t>Науки о Земле. Экология</t>
  </si>
  <si>
    <t>21.02.10</t>
  </si>
  <si>
    <t>ДА</t>
  </si>
  <si>
    <t>Российский государственный аграрный университет - МСХА им. К.А. Тимирязева</t>
  </si>
  <si>
    <t>32</t>
  </si>
  <si>
    <t>В учебном пособии изложены основы геологии, описаны главные минералы и горные породы, эндогенные и экзогенные геологические породы, основные этапы геологической истории Земли, а также представлены основы геоморфологии.
Предназначено для студентов учреждений среднего профессионального образования, обучающихся по биологическим, сельскохозяйственным и геолого-минералогическим специальностям.</t>
  </si>
  <si>
    <t>682855.01.01</t>
  </si>
  <si>
    <t>Гостиничный менеджмент: Уч. пос. / Н.В.Дмитриева и др., - 2 изд.-М.:НИЦ ИНФРА-М,2024.-326 с.(СПО)(п)</t>
  </si>
  <si>
    <t>ГОСТИНИЧНЫЙ МЕНЕДЖМЕНТ, ИЗД.2</t>
  </si>
  <si>
    <t>Дмитриева Н.В., Зайцева Н.А., Огнева С.В. и др.</t>
  </si>
  <si>
    <t>978-5-16-015905-8</t>
  </si>
  <si>
    <t>ОБЩЕСТВЕННЫЕ НАУКИ.  ЭКОНОМИКА. ПРАВО</t>
  </si>
  <si>
    <t>Управление (менеджмент)</t>
  </si>
  <si>
    <t>43.02.16</t>
  </si>
  <si>
    <t>Российский государственный университет туризма и сервиса, ф-л Институт туризма и гостеприимства</t>
  </si>
  <si>
    <t>ПО2</t>
  </si>
  <si>
    <t>0224</t>
  </si>
  <si>
    <t>В учебном пособии рассмотрены развитие и современные концепции гостиничного менеджмента - системный, процессный и ситуационный подходы. Отражены особенности гостиничного менеджмента, связанные с организацией сетевого бизнеса, использованием франчайзинга и управляющих компаний. Приведены примеры из практики работы российских и зарубежных предприятий.
Соответствует требованиям федеральных государственных образовательных стандртов среднего профессионального образования последнего поколения.
Для студентов учреждений среднего профессионального образования, обучающихся по экономическим специальностям.</t>
  </si>
  <si>
    <t>695337.07.01</t>
  </si>
  <si>
    <t>Деловая переписка: Уч.практ.пос. / М.В.Кирсанова - 4 изд.-М.:НИЦ ИНФРА-М,2024 - 153 с.(СПО)(п)</t>
  </si>
  <si>
    <t>ДЕЛОВАЯ ПЕРЕПИСКА, ИЗД.4</t>
  </si>
  <si>
    <t>Кирсанова М.В., Аксенов Ю.М.</t>
  </si>
  <si>
    <t>978-5-16-020013-2</t>
  </si>
  <si>
    <t>Учебно-практическое пособие</t>
  </si>
  <si>
    <t>31.02.01, 38.02.01, 38.02.02, 38.02.03, 38.02.06, 38.02.07, 38.02.08</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</si>
  <si>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укрупненной группе специальностей 38.02.00 «Экономика и управление»</t>
  </si>
  <si>
    <t>Новосибирский колледж транспортных технологий им. Н.А. Лунина</t>
  </si>
  <si>
    <t>0424</t>
  </si>
  <si>
    <t>В учебно-практическом пособии рассмотрены правила оформления делового письма в России согласно ГОСТ Р 6.30-2003, типовой инструкции по делопроизводству в федеральных органах исполнительной власти, утвержденной приказом Росархива от 27.11.2000 № 68, и правила оформления международного письма, которые выработаны национальными службами стандартизации в рамках ИСО. Особое внимание уделяется тексту письма, приводятся примеры составления писем в органы государственной власти и различные организации.
Соответствует требованиям федеральных государственных образовательных стандартов среднего профессионального образования последнего поколения.
Предназначено для студентов учреждений среднего профессионального образования по укрупненной группе специальностей 38.02.00 «Экономика и управление», а также для практических работников управления.</t>
  </si>
  <si>
    <t>771935.01.01</t>
  </si>
  <si>
    <t>Документирование хоз.операций и ведение бух. учета..: Уч. / Г.И.Алексеева-М.:НИЦ ИНФРА-М,2024.-459 с.(п)</t>
  </si>
  <si>
    <t>ДОКУМЕНТИРОВАНИЕ ХОЗЯЙСТВЕННЫХ ОПЕРАЦИЙ И ВЕДЕНИЕ БУХГАЛТЕРСКОГО УЧЕТА ИМУЩЕСТВА ОРГАНИЗАЦИИ</t>
  </si>
  <si>
    <t>Алексеева Г.И.</t>
  </si>
  <si>
    <t>978-5-16-018032-8</t>
  </si>
  <si>
    <t>Экономика. Бухгалтерский учет. Финансы</t>
  </si>
  <si>
    <t>38.02.01</t>
  </si>
  <si>
    <t>Учебник содержит все вопросы документирования хозяйственных операций и ведения бухгалтерского учета имущества организации и написан на основе действующих нормативных и законодательных актов, федеральных стандартов бухгалтерского учета.
Соответствует требованиям федеральных государственных образовательных стандартов среднего профессионального образования последнего поколения.
Для студентов, обучающихся по специальности 38.02.01 «Экономика и бухгалтерский учет (по отраслям)», а также специалистов финансовых служб организаций и менеджеров экономических субъектов.</t>
  </si>
  <si>
    <t>682964.04.01</t>
  </si>
  <si>
    <t>Курс инженерной геодезии: Уч. / Н.А.Буденков - 3-е изд.-М.:Форум, НИЦ ИНФРА-М,2024.-244 с.(СПО)(п)</t>
  </si>
  <si>
    <t>КУРС ИНЖЕНЕРНОЙ ГЕОДЕЗИИ, ИЗД.3</t>
  </si>
  <si>
    <t>Буденков Н.А., Нехорошков П.А., Щекова О.Г.</t>
  </si>
  <si>
    <t>Форум</t>
  </si>
  <si>
    <t>978-5-00091-804-3</t>
  </si>
  <si>
    <t>07.02.01, 08.02.01, 08.02.02, 08.02.03, 08.02.04, 08.02.08, 08.02.09, 08.02.12, 08.02.13, 08.02.14, 21.02.19, 23.02.08</t>
  </si>
  <si>
    <t>Поволжский государственный технологический университет</t>
  </si>
  <si>
    <t>0324</t>
  </si>
  <si>
    <t>В учебнике рассмотрены общие сведения по геодезии, картографии и топографии, приведены основные принципы работы с геодезическими приборами, даны основные методы геодезических измерений, оценки точности измерений, приведены основные принципы инженерно-геодезических работ, выполняемых при изысканиях, проектировании и строительстве сложных инженерных сооружений. Изложены основные методы изысканий, разбивочных работ и исполнительных съемок, проводимых при принятии объектов в эксплуатацию.
Соответствует требованиям федеральных государственных образовательных стандартов среднего профессионального образования последнего поколения.
Для студентов учреждений среднего профессионального образования лесного и землеустроительного профилей.</t>
  </si>
  <si>
    <t>688077.01.01</t>
  </si>
  <si>
    <t>Логика: Уч. / В.И.Кириллов, - 3-е изд.-М.:Юр.Норма, НИЦ ИНФРА-М,2024.-240 с.(СПО)(п)</t>
  </si>
  <si>
    <t>ЛОГИКА, ИЗД.3</t>
  </si>
  <si>
    <t>Кириллов В.И.</t>
  </si>
  <si>
    <t>Юр. НОРМА</t>
  </si>
  <si>
    <t>978-5-00156-379-2</t>
  </si>
  <si>
    <t>Философия</t>
  </si>
  <si>
    <t>40.02.02, 40.02.04</t>
  </si>
  <si>
    <t>Московский государственный медико-стоматологический университет им. А.И. Евдокимова</t>
  </si>
  <si>
    <t>В учебнике, подготовленном на основе многолетнего опыта преподавания автором курса логики в высших учебных заведениях юридического профиля, показано значение логических законов, операций и приемов в работе юриста. В учебник включены вопросы для самопроверки, логические упражнения, построенные на примерах из юридической практики, а также словарь логических терминов.
Для студентов высших и средних специальных учебных заведений, а также учащихся лицеев и гимназий, всех, кто хочет научиться мыслить логично.</t>
  </si>
  <si>
    <t>742682.02.01</t>
  </si>
  <si>
    <t>Медико-биологич. основы безопас.: Уч. / А.И.Лобанов, - 2 изд.-М.:НИЦ ИНФРА-М,2024.-368 с.(СПО)(п)</t>
  </si>
  <si>
    <t>МЕДИКО-БИОЛОГИЧЕСКИЕ ОСНОВЫ БЕЗОПАСНОСТИ, ИЗД.2</t>
  </si>
  <si>
    <t>Лобанов А.И.</t>
  </si>
  <si>
    <t>978-5-16-019795-1</t>
  </si>
  <si>
    <t>Допущено Министерством Российской Федерации по делам гражданской обороны, чрезвычайным ситуациям и ликвидации последствий стихийных бедствий в качестве учебника для слушателей, студентов и курсантов образовательных учреждений МЧС России</t>
  </si>
  <si>
    <t>Академия гражданской защиты МЧС России</t>
  </si>
  <si>
    <t>В учебнике рассмотрены угрозы и риски для жизни и здоровья людей в постиндустриальном обществе. С позиций междисциплинарного подхода показаны роль и место медицинских и биологических технологий в системе обеспечения безопасности населения Российской Федерации. 
Кратко, но достаточно информативно изложены строение организма человека и принципы его функционирования. Показаны специфика и механизм токсического воздействия на человека вредных веществ, энергетического воздействия и комбинированного действия основных поражающих факторов источников чрезвычайных ситуаций мирного и военного времени. 
Рассмотрены медико-биологические аспекты обеспечения безопасности жизнедеятельности человека в неблагоприятных условиях внешней среды, в том числе в регионах с жарким и холодным климатом (Арктика). Показаны средства и способы оказания первой помощи пострадавшим. Освещены вопросы организации и проведения мероприятий медицинского обеспечения населения в зонах чрезвычайных ситуаций и очагах поражения. 
Предназначен для слушателей, студентов и курсантов образовательных учреждений МЧС России. Может быть полезен также для преподавателей, научных работников и широкого круга специалистов, занимающихся практической работой по планированию и организации медико-биологической защиты населения.</t>
  </si>
  <si>
    <t>810061.01.01</t>
  </si>
  <si>
    <t>Начертательная геометрия. Практикум: уч.пос. / Н.А.Сальков-М.:НИЦ ИНФРА-М,2024.-142 с..-(СПО)(п)</t>
  </si>
  <si>
    <t>НАЧЕРТАТЕЛЬНАЯ ГЕОМЕТРИЯ. ПРАКТИКУМ</t>
  </si>
  <si>
    <t>Сальков Н.А.</t>
  </si>
  <si>
    <t>978-5-16-018976-5</t>
  </si>
  <si>
    <t>Физико-математические науки</t>
  </si>
  <si>
    <t>00.02.31, 07.02.01</t>
  </si>
  <si>
    <t>Московский государственный академический художественный институт им. В.И. Сурикова при Российской академии художеств</t>
  </si>
  <si>
    <t>Учебное пособие предлагается в помощь к выполнению первой части заданий из учебного пособия «Сборник задач и заданий по начертательной геометрии». Способствует преодолению нерешительности перед выполнением заданий.
Для студентов учреждений среднего профессионального образования, обучающихся по специальности «Архитектура». Может быть использовано студентами, обучающимися по направлению подготовки (специальности) «Дизайн». Представляет интерес для всех интересующихся начертательной геометрией.</t>
  </si>
  <si>
    <t>832809.01.01</t>
  </si>
  <si>
    <t>Начертательная геометрия: Уч. пос. / Под ред. Зайцев Ю.А.-М.:НИЦ ИНФРА-М,2024.-248 с.(СПО)(п)</t>
  </si>
  <si>
    <t>НАЧЕРТАТЕЛЬНАЯ ГЕОМЕТРИЯ</t>
  </si>
  <si>
    <t>Зайцев Ю. А., Одиноков И. П., Решетников М. К., Зайцев Ю. А.</t>
  </si>
  <si>
    <t>978-5-16-019996-2</t>
  </si>
  <si>
    <t>07.02.01</t>
  </si>
  <si>
    <t>Саратовский государственный технический университет им. Гагарина Ю.А.</t>
  </si>
  <si>
    <t>Содержит основные теоретические положения курса начертательной геометрии. Рассмотрение традиционных позиционных и метрических задач сопровождается динамикой построений в соответствии со ступенями алгоритма, отвечающими определенным условиям. Учебное пособие имеет целью дать студентам необходимые практические навыки в решении задач, что способствует более глубокому усвоению теоретических основ начертательной геометрии.
Предназначается для студентов средних специальных учебных заведений по техническим направлениям.</t>
  </si>
  <si>
    <t>831314.01.01</t>
  </si>
  <si>
    <t>Оборудование хлебопекар. производства: Прак.: Уч.пос. / А.А.Курочкин-М.:НИЦ ИНФРА-М,2024.-231 с.(СПО)(п)</t>
  </si>
  <si>
    <t>ОБОРУДОВАНИЕ ХЛЕБОПЕКАРНОГО ПРОИЗВОДСТВА. ПРАКТИКУМ</t>
  </si>
  <si>
    <t>Курочкин А.А., Шабурова Г.В.</t>
  </si>
  <si>
    <t>978-5-16-019955-9</t>
  </si>
  <si>
    <t>Энергетика. Промышленность</t>
  </si>
  <si>
    <t>19.02.11</t>
  </si>
  <si>
    <t>Пензенский государственный технологический университет</t>
  </si>
  <si>
    <t>В учебном пособии представлены методика и необходимый материал для выполнения практических занятий по разделу «Оборудование хлебопекарного производства» дисциплины «Технологическое оборудование производства хлеба, кондитерских и макаронных изделий».
Соответствует требованиям федеральных государственных образовательных стандартов среднего профессионального образования последнего поколения.
Для студентов, обучающихся по направлению подготовки 19.02.11 «Технология продуктов питания из растительного сырья», профиль «Технология хлеба, кондитерских и макаронных изделий» с производственно-технологическим и расчетно-проектным видами профессиональной деятельности.</t>
  </si>
  <si>
    <t>768888.02.01</t>
  </si>
  <si>
    <t>Оперативно-розыскная деят.: Уч. / А.Н.Халиков, - 2 изд.-М.:ИЦ РИОР, НИЦ ИНФРА-М,2024.-346 с.(СПО)(п)</t>
  </si>
  <si>
    <t>ОПЕРАТИВНО-РОЗЫСКНАЯ ДЕЯТЕЛЬНОСТЬ, ИЗД.2</t>
  </si>
  <si>
    <t>Халиков А.Н.</t>
  </si>
  <si>
    <t>ИЦ РИОР</t>
  </si>
  <si>
    <t>СПО</t>
  </si>
  <si>
    <t>978-5-369-01954-2</t>
  </si>
  <si>
    <t>Право. Юридические науки</t>
  </si>
  <si>
    <t>Рекомендовано в качестве учебника для студентов высших учебных заведений, обучающихся по направлению подготовки "Юриспруденция"</t>
  </si>
  <si>
    <t>В учебнике на основе последних изменений в законодательстве подробно рассматриваются положения Федерального закона «Об оперативно-розыскной деятельности» и других правовых актов, посвященных оперативно-розыскной работе. Раскрываются сущность и задачи оперативно-розыскной деятельности, права и обязанности оперативно-розыскных органов в Российской Федерации, порядок проведения оперативно-розыскных мероприятий и их документального оформления, порядок использования результатов оперативно-розыскной деятельности в уголовном судопроизводстве. Большое внимание уделяется дискуссионным вопросам теории и практики оперативно-розыскной работы и их решению. Дана краткая история формирования оперативно-розыскной деятельности в России, изложены международные основы оперативной работы.
Подготовлен в соответствии с государственными образовательными стандартами среднего профессионального образования и предназначен для студентов, а также всех, кто интересуется вопросами уголовного судопроизводства, криминалистики и оперативно-розыскной деятельности.</t>
  </si>
  <si>
    <t>719114.01.01</t>
  </si>
  <si>
    <t>Организация и планир. деят. предпр. сферы сервиса: Уч.пос. / О.Н.Гукова-М.:Форум, НИЦ ИНФРА-М,2025-160с(о)</t>
  </si>
  <si>
    <t>ОРГАНИЗАЦИЯ И ПЛАНИРОВАНИЕ ДЕЯТЕЛЬНОСТИ ПРЕДПРИЯТИЙ СФЕРЫ СЕРВИСА</t>
  </si>
  <si>
    <t>Гукова О.Н.</t>
  </si>
  <si>
    <t>Обложка. КБС</t>
  </si>
  <si>
    <t>978-5-00091-716-9</t>
  </si>
  <si>
    <t>43.02.02, 43.02.17</t>
  </si>
  <si>
    <t>Академия труда и социальных отношений</t>
  </si>
  <si>
    <t>Июнь, 2024</t>
  </si>
  <si>
    <t>0125</t>
  </si>
  <si>
    <t>В учебном пособие изложены основные подходы к организации и планированию деятельности сервисных предприятий, вопросы организации производственных процессов выполнения услуг, проблемы сервисного
обслуживания клиентов, управления качеством услуг, организации и нормирования труда, а также особенности проектирования бизнес-процессов в сфере услуг. Материалы пособия могут быть использованы как при традиционной линейной форме обучения, так и при модульном обучении. Вопросы для самоконтроля, приведенные в конце каждой темы позволят студентам использовать его при самостоятельной работе и подготовке к зачетам и экзаменам.
Для студентов средних профессиональный учреждений, обучающихся по сервисным специальностям.</t>
  </si>
  <si>
    <t>775343.01.01</t>
  </si>
  <si>
    <t>Организация работ по благоустройству общего имущ...: Уч. / В.Б.Акимов-М.:НИЦ ИНФРА-М,2024.-235 с.(п)</t>
  </si>
  <si>
    <t>ОРГАНИЗАЦИЯ РАБОТ ПО БЛАГОУСТРОЙСТВУ ОБЩЕГО ИМУЩЕСТВА МНОГОКВАРТИРНОГО ДОМА</t>
  </si>
  <si>
    <t>Акимов В.Б., Комков В.А., Тимахова Н.С.</t>
  </si>
  <si>
    <t>978-5-16-017623-9</t>
  </si>
  <si>
    <t>Строительство</t>
  </si>
  <si>
    <t>08.02.14, 42.02.08</t>
  </si>
  <si>
    <t>Владимирский государственный университет им. А.Г. и Н.Г. Столетовых</t>
  </si>
  <si>
    <t>В учебнике приведены сведения об обеспечении оказания услуг по организации работ по благоустройству общего имущества многоквартирного дома.
Соответствует требованиям федеральных государственных образовательных стандартов среднего профессионального образования последнего поколения.
Для студентов средних профессиональных образовательных организаций, обучающихся по специальностям 08.02.11 «Управление, эксплуатация и обслуживание многоквартирного дома», 08.02.01 «Строительство и эксплуатация зданий и сооружений», а также для работников и служащих, занятых в сфере управления многоквартирными домами.</t>
  </si>
  <si>
    <t>832810.01.01</t>
  </si>
  <si>
    <t>Организация строительного производства: Уч. / В.М.Серов - М.:НИЦ ИНФРА-М,2024. - 281 с.(СПО)(п)</t>
  </si>
  <si>
    <t>ОРГАНИЗАЦИЯ СТРОИТЕЛЬНОГО ПРОИЗВОДСТВА</t>
  </si>
  <si>
    <t>Серов В.М.</t>
  </si>
  <si>
    <t>978-5-16-020004-0</t>
  </si>
  <si>
    <t>08.02.01, 08.02.02</t>
  </si>
  <si>
    <t>Государственный университет управления</t>
  </si>
  <si>
    <t>В учебнике рассмотрены содержание организации строительного производства, ее цель, задачи. Изложены основные положения по организации проектирования и изысканий в строительстве, по организационно-технической подготовке к строительству; основы поточной организации строительства; методы календарного планирования строительства объектов, в том числе с использованием сетевых методов и моделей; положения и методы организации строительных площадок и проектирования строительных генеральных планов, а также организации материально-технического и транспортного обеспечения строительства.
Соответствует требованиям федеральных государственных стандартов среднего профессионального образования последнего поколения.
Предназначено для студентов средних специальных учебных заведений, обучающихся по направлениям подготовки «Экономика» и «Менеджмент».</t>
  </si>
  <si>
    <t>785490.01.01</t>
  </si>
  <si>
    <t>Основы бережливого производства: Уч.пос. / М.Р.Рогулина. - М.:НИЦ ИНФРА-М,2024. - 170 с.(СПО)(п)</t>
  </si>
  <si>
    <t>ОСНОВЫ БЕРЕЖЛИВОГО ПРОИЗВОДСТВА</t>
  </si>
  <si>
    <t>Рогулина М.Р., Смирнова И.Г., Курчий О.В. и др.</t>
  </si>
  <si>
    <t>978-5-16-018429-6</t>
  </si>
  <si>
    <t>00.02.40</t>
  </si>
  <si>
    <t>Колледж Подмосковье</t>
  </si>
  <si>
    <t>Учебное пособие разработано согласно рабочей программе дисциплины «Основы бережливого производства». Приведенный теоретический материал раскрывает основы бережливого производства, а тестовые и практические задания способствуют проработке учебного материала, обеспечивая эффективное применение полученных знаний в процессе профессиональной деятельности.
Соответствует требованиям федерального государственного образовательного стандарта среднего профессионального образования последнего поколения.
Для обучающихся в учреждениях среднего профессионального образования.</t>
  </si>
  <si>
    <t>795906.01.01</t>
  </si>
  <si>
    <t>Основы бухгалтерского учета: Уч. / Н.Г.Гаджиев и др. - М.:НИЦ ИНФРА-М,2024. - 251 с.(СПО)(п)</t>
  </si>
  <si>
    <t>ОСНОВЫ БУХГАЛТЕРСКОГО УЧЕТА</t>
  </si>
  <si>
    <t>Гаджиев Н.Г., Коноваленко С.А., Киселева О.В. и др.</t>
  </si>
  <si>
    <t>978-5-16-018149-3</t>
  </si>
  <si>
    <t>38.02.01, 40.02.04, 51.02.02</t>
  </si>
  <si>
    <t>Дагестанский государственный университет</t>
  </si>
  <si>
    <t>Учебник раскрывает специфику дисциплины «Основы бухгалтерского учета». Ее изучение позволит овладеть основными приемами, техникой и методикой учета, приобрести навыки работы с учетными документами.
Соответствует требованиям федеральных государственных образовательных стандартов среднего профессионального образования последнего поколения.
Для студентов учреждений среднего профессионального образования, обучающихся по специальности 38.02.01 «Экономика и бухгалтерский учет (по отраслям)».</t>
  </si>
  <si>
    <t>769927.04.01</t>
  </si>
  <si>
    <t>Основы гидравлики и теплотехники: Уч.пос. / С.Ф.Вольвак - 2-е изд.-М.:НИЦ ИНФРА-М,2024.-333 с.(СПО)(п)</t>
  </si>
  <si>
    <t>ОСНОВЫ ГИДРАВЛИКИ И ТЕПЛОТЕХНИКИ, ИЗД.2</t>
  </si>
  <si>
    <t>Вольвак С.Ф., Ульянцев Ю.Н., Бахарев Д.Н. и др.</t>
  </si>
  <si>
    <t>978-5-16-019812-5</t>
  </si>
  <si>
    <t>35.02.07, 35.02.16</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</si>
  <si>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техническим специальностям (протокол № 2 от 15.02.2024)</t>
  </si>
  <si>
    <t>Белгородский государственный аграрный университет им. В.Я. Горина</t>
  </si>
  <si>
    <t>Учебное пособие содержит материал по изучению основ гидростатики и гидродинамики, технической термодинамики, теории теплообмена и теплопередачи, отопления, кондиционирования и вентиляции помещений, устройству и принципу работы гидравлических машин, тепловых двигателей, теплообменных аппаратов и теплоэнергетических установок.
Предназначено для обучающихся по специальности 35.02.16 «Эксплуатация и ремонт сельскохозяйственной техники и оборудования» и другим техническим направлениям подготовки и специальностям высшего и среднего профессионального образования, а также преподавателей и инженерно-технических работников агропромышленного комплекса.</t>
  </si>
  <si>
    <t>818228.01.01</t>
  </si>
  <si>
    <t>Основы Рос. государственности : Уч. / Под ред. А.Д. Гулякова. — М. : РИОР, ИНФРА-М, 2024-232 с.(СПО)(п)</t>
  </si>
  <si>
    <t>ОСНОВЫ РОССИЙСКОЙ ГОСУДАРСТВЕННОСТИ</t>
  </si>
  <si>
    <t>Саломатин А.Ю., Гошуляк В.В., Сеидов Ш.Г. и др.</t>
  </si>
  <si>
    <t>978-5-369-01952-8</t>
  </si>
  <si>
    <t>История. Исторические науки</t>
  </si>
  <si>
    <t>00.01.03, 00.02.04</t>
  </si>
  <si>
    <t>Пензенский государственный университет</t>
  </si>
  <si>
    <t>Предлагаемый учебник — уникальное издание, в котором становление России представлено как часть мирового исторического процесса, что отражает современное видение преподавания новой дисциплины
 «Основы российской государственности».
Предназначен для студентов образовательных учреждений среднего профессионального образования, обучающихся по всем направлениям, преподавателей, а также для всех интересующихся историей нашей страны.</t>
  </si>
  <si>
    <t>831315.01.01</t>
  </si>
  <si>
    <t>Основы эксплуатации релейной защиты и автоматики: Уч.пос. / Е.Г.Дорохин-М.:НИЦ ИНФРА-М,2024.-410 с.(СПО)(п)</t>
  </si>
  <si>
    <t>ОСНОВЫ ЭКСПЛУАТАЦИИ РЕЛЕЙНОЙ ЗАЩИТЫ И АВТОМАТИКИ</t>
  </si>
  <si>
    <t>Дорохин Е.Г.</t>
  </si>
  <si>
    <t>978-5-16-019963-4</t>
  </si>
  <si>
    <t>13.02.07</t>
  </si>
  <si>
    <t>-</t>
  </si>
  <si>
    <t>Учебное пособие содержит краткое описание наиболее распространенных устройств релейной защиты, автоматики, элемен тов вторичной коммутации и порядка их оперативного обслуживания.
Предназначено для оперативного персонала электростанций, подстанций, оперативно-выездных бригад электрических сетей, занятого эксплуатацией электрооборудования, для диспетчеров объединенной диспетчерской службы электросетей и регио нальных диспетчерских управлений, работников служб релейной защиты и автоматики различного уровня
и технических руководителей соответствующих организаций.</t>
  </si>
  <si>
    <t>764683.01.01</t>
  </si>
  <si>
    <t>Осуществление кредитных операций: Уч. / Под ред. Бровкиной Н.Е. - М.:НИЦ ИНФРА-М,2024.-306 с.(СПО (ФинУн))(п)</t>
  </si>
  <si>
    <t>ОСУЩЕСТВЛЕНИЕ КРЕДИТНЫХ ОПЕРАЦИЙ</t>
  </si>
  <si>
    <t>Терновская Е.П., Ушанов А.Е., Бровкина Н.Е. и др.</t>
  </si>
  <si>
    <t>978-5-16-018554-5</t>
  </si>
  <si>
    <t>38.02.07</t>
  </si>
  <si>
    <t>В учебнике нашли отражение результаты теоретических исследований кредитного рынка и современной практики осуществления кредитных операций. Обобщен опыт применения сквозных цифровых технологий в работе с клиентами, в процедурах предоставления кредита, оценки кредитоспособности заемщиков, обеспечения его возвратности и в управлении кредитным риском. Проведенный анализ статистического и фактического материала, представленного в учебнике, позволяет глубже понять современное состояние и проблемы кредитной деятельности коммерческих банков и оценить направления ее дальнейшего развития.
Соответствует требованиям федеральных государственных образовательных стандартов среднего профессионального образования последнего поколения.
Предназначен для обучающихся в системе среднего профессионального образования по специальности 38.02.07 «Банковское дело», а также для практических работников и всех интересующихся современными подходами к организации кредитного процесса на разных уровнях управления коммерческим банком.</t>
  </si>
  <si>
    <t>755038.01.01</t>
  </si>
  <si>
    <t>Педагогическое мастерство: Уч.мет.пос. / З.В.Смирнова-М.:НИЦ ИНФРА-М,2024.-261 с.(СПО)(п)</t>
  </si>
  <si>
    <t>ПЕДАГОГИЧЕСКОЕ МАСТЕРСТВО</t>
  </si>
  <si>
    <t>Смирнова З.В.</t>
  </si>
  <si>
    <t>978-5-16-017663-5</t>
  </si>
  <si>
    <t>ЛИТЕРАТУРА ДЛЯ СРЕДНЕЙ ШКОЛЫ И АБИТУРИЕНТОВ. ПЕДАГОГИКА</t>
  </si>
  <si>
    <t>Педагогика. Образование</t>
  </si>
  <si>
    <t>Учебно-методическое пособие</t>
  </si>
  <si>
    <t>44.02.01, 44.02.04</t>
  </si>
  <si>
    <t>Педагогический колледж №1 им. Н.А. Некрасова Санкт-Петербурга</t>
  </si>
  <si>
    <t>В учебно-методическом пособии представлены учебные материалы по общепрофессиональной дисциплине «Педагогическое мастерство» (вариативная часть программы подготовки специалистов среднего звена). Направлено на развитие у обучающихся профессиональной индивидуальности через интеграцию опыта, теоретических знаний и практических умений.
Соответствует требованиям федеральных государственных образовательных стандартов среднего образования последнего поколения.
Для учащихся средних профессиональных учебных заведений педагогического профиля, а также преподавателей педагогических колледжей, работающих со студентами, обучающимися по специальности «Дошкольное образование».</t>
  </si>
  <si>
    <t>833102.01.01</t>
  </si>
  <si>
    <t>Плавание: Уч. / Н.Ж.Булгакова. - М.:НИЦ ИНФРА-М,2024. - 290 с.(СПО)(п)</t>
  </si>
  <si>
    <t>ПЛАВАНИЕ</t>
  </si>
  <si>
    <t>Булгакова Н.Ж., Морозов С.Н., Попов О.И. и др.</t>
  </si>
  <si>
    <t>978-5-16-020012-5</t>
  </si>
  <si>
    <t>ДОМ, БЫТ, ДОСУГ</t>
  </si>
  <si>
    <t>Спорт. Самооборона</t>
  </si>
  <si>
    <t>00.02.14</t>
  </si>
  <si>
    <t>Рекомендован Экспертно-методическим советом Института спорта и физического воспитания федерального государственного бюджетного образовательного учреждения высшего образования «Российский государственный университет физической культуры, спорта, молодежи и туризма (ГЦОЛИФК)»  для студентов, обучающихся по дисциплине «Плавание» по направлению подготовки 49.03.01  «Физическая культура», профиль подготовки «Спортивная подготовка»</t>
  </si>
  <si>
    <t>Российский университет спорта «ГЦОЛИФК»</t>
  </si>
  <si>
    <t>Учебник подготовлен авторским коллективом кафедры теории и методики спортивного и синхронного плавания, аквааэробики, прыжков в воду и водного поло Российского государственного университета физической культуры, спорта, молодежи и туризма. При подготовке издания использовался обширный научный и методический опыт работы кафедр плавания институтов физической культуры и факультетов физического воспитания педагогических образовательных организаций высшего образования, а также опыт преподавателей по плаванию.
Соответствует требованиям федеральных государственных образовательных стандартов среднего профессионального образования последнего поколения.
Предназначен для студентов, обучающихся по дисциплине «Плавание» по направлению подготовки 49.03.01 «Физическая культура».</t>
  </si>
  <si>
    <t>796844.01.01</t>
  </si>
  <si>
    <t>Практические основы бух. учета активов орг. в 1С: Предпр.: Уч.пос. / Л.В.Пермитина-М.:НИЦ ИНФРА-М,2023.-155 с.(п)</t>
  </si>
  <si>
    <t>ПРАКТИЧЕСКИЕ ОСНОВЫ БУХГАЛТЕРСКОГО УЧЕТА АКТИВОВ ОРГАНИЗАЦИИ В 1С: ПРЕДПРИЯТИЕ</t>
  </si>
  <si>
    <t>Пермитина Л.В.</t>
  </si>
  <si>
    <t>978-5-16-018580-4</t>
  </si>
  <si>
    <t>Российский экономический университет им. Г.В. Плеханова</t>
  </si>
  <si>
    <t>В учебном пособии систематизированы базовые знания по ведению бухгалтерского учета активов организации, которые представлены с позиции ведения бухгалтерского учета автоматизированным способом с использованием программы «1С: Предприятие». Разделы посвящены ведению учета отдельных компонентов активов организации. Теоретический материал сопровождается практическими примерами, каждая тема завершается контрольными вопросами, тестами и практическими заданиями, позволяющими проверить и закрепить полученные знания.
Соответствует требованиям федеральных государственных образовательных стандартов среднего профессионального образования последнего поколения.
Для студентов учреждений среднего профессионального образования.</t>
  </si>
  <si>
    <t>720049.01.01</t>
  </si>
  <si>
    <t>Русский яз. и культура речи для сотруд. полиции: Уч.пос. / Ю.А.Воронцова-М.:НИЦ ИНФРА-М,2024-225 с.(СПО)(п)</t>
  </si>
  <si>
    <t>РУССКИЙ ЯЗЫК И КУЛЬТУРА РЕЧИ ДЛЯ СОТРУДНИКОВ ПОЛИЦИИ</t>
  </si>
  <si>
    <t>Воронцова Ю.А., Хорошко Е.Ю.</t>
  </si>
  <si>
    <t>978-5-16-019800-2</t>
  </si>
  <si>
    <t>Белгородский юридический институт Министерства внутренних дел Российской Федерации им. И.Д. Путилина</t>
  </si>
  <si>
    <t>Учебное пособие включает теоретический и практический профессионально ориентированный материал, нацеленный на углубление и систематизацию знаний норм современного русского литературного языка. Дополнено иллюстративным материалом, необходимым для овладения основами деловой речи, и предназначено для формирования и совершенствования коммуникативной компетенции.
Соответствует требованиям федеральных государственных образовательных стандартов среднего профессионального образования последнего поколения.
Предназначено для студентов, курсантов и слушателей образовательных организаций среднего профессионального образования, обучающихся по специальностям 40.02.02 «Правоохранительная деятельность», 40.02.04 «Юриспруденция».</t>
  </si>
  <si>
    <t>833331.01.01</t>
  </si>
  <si>
    <t>Специальная техника правоохран. органов: Уч.пос. / В.В.Горовой - М.:НИЦ ИНФРА-М,2024. - 337 с.(СПО)(п)</t>
  </si>
  <si>
    <t>СПЕЦИАЛЬНАЯ ТЕХНИКА ПРАВООХРАНИТЕЛЬНЫХ ОРГАНОВ</t>
  </si>
  <si>
    <t>Горовой В.В., Горовая Е.Ю.</t>
  </si>
  <si>
    <t>978-5-16-020034-7</t>
  </si>
  <si>
    <t>40.02.02</t>
  </si>
  <si>
    <t>Российский университет транспорта (МИИТ)</t>
  </si>
  <si>
    <t>52</t>
  </si>
  <si>
    <t>В учебном пособии, подготовленном для изучения дисциплины «Специальная техника правоохранительных органов», рассматриваются специальная техника и специальные средства, используемые правоохранительными органами Российской Федерации. Представлены тактико-технические характеристики современных средств индивидуальной бронезащиты, специальные средства нелетального действия, поисковые технические средства, средства охраны и средства наблюдения, а также освещены основные направления технического оснащения и применения специальных химических веществ в оперативно-розыскной деятельности.
Соответствует требованиям федеральных государственных образовательных стандартов среднего профессионального образования последнего поколения.
Предназначено для студентов, обучающихся по направлению подготовки «Юриспруденция», специальности «Правовое обеспечение национальной безопасности». Рекомендуется для слушателей и студентов, обучающихся по программам среднего профессионального образования, а также для практических работников правоохранительных органов, специализирующихся в области применения и использования специальных технических средств.
При подготовке учебного пособия использовались справочно-правовая система «КонсультантПлюс» и материалы научно-производственного объединения «Специальная техника и связь» Министерства внутренних дел Российской Федерации.</t>
  </si>
  <si>
    <t>770332.01.01</t>
  </si>
  <si>
    <t>Теория государства и права: Уч.пос. / Е.Ю.Калинина - М.:НИЦ ИНФРА-М,2024 - 343 с.(СПО)(п)</t>
  </si>
  <si>
    <t>ТЕОРИЯ ГОСУДАРСТВА И ПРАВА</t>
  </si>
  <si>
    <t>Калинина Е.Ю.</t>
  </si>
  <si>
    <t>978-5-16-017665-9</t>
  </si>
  <si>
    <t>40.02.04</t>
  </si>
  <si>
    <t>Российский государственный педагогический университет им. А.И. Герцена</t>
  </si>
  <si>
    <t>Учебное пособие, помимо теории, содержит много примеров из современной практики и истории права. Необычна структура пособия — его содержание располагается на трех уровнях, на каждом из которых читатели получат ту информацию, которая им необходима, в соответствии с их запросами: конспективную, общую или углубленную.
Предназначено для студентов учреждений среднего профессионального образования, укрупненной группы специальностей 40.00.00 «Юриспруденция», а также для всех интересующихся теоретическими вопросами государства и права. Представляет собой адаптивное пособие, которое можно использовать как дополнение к учебникам по дисциплине «Теория государства и права», а также при изучении дисциплины «Правоведение».</t>
  </si>
  <si>
    <t>807891.01.01</t>
  </si>
  <si>
    <t>Технология оформления бровей и ресниц: Уч.пос. / Е.Н.Зубова-М.:НИЦ ИНФРА-М,2024.-210 с..-(СПО)(п)</t>
  </si>
  <si>
    <t>ТЕХНОЛОГИЯ ОФОРМЛЕНИЯ БРОВЕЙ И РЕСНИЦ</t>
  </si>
  <si>
    <t>Зубова Е.Н.</t>
  </si>
  <si>
    <t>978-5-16-018810-2</t>
  </si>
  <si>
    <t>Бизнес</t>
  </si>
  <si>
    <t>Учебное пособие раскрывает технологии выполнения архитектуры бровей, разметки, стрижки и коррекции с помощью специальных инструментов, а также окрашивания бровей и ресниц. Затрагиваются темы истории моды на формы бровей, цветотипов внешности, пропорций лица. Особое внимание уделено практической работе, особенностям и этапам ее выполнения.
Соответствует требованиям федеральных государственных образовательных стандартов среднего профессионального образования последнего поколения.
Предназначено для студентов средних специальных учебных заведений, обучающихся по специальности 43.02.03 «Стилистика и искусство визажа».</t>
  </si>
  <si>
    <t>777644.01.01</t>
  </si>
  <si>
    <t>Технология составления бух. отчетности: Уч. / Под ред. Сигидова Ю.И.-М.:НИЦ ИНФРА-М,2024.-342 с.(СПО)(п)</t>
  </si>
  <si>
    <t>ТЕХНОЛОГИЯ СОСТАВЛЕНИЯ БУХГАЛТЕРСКОЙ ОТЧЕТНОСТИ</t>
  </si>
  <si>
    <t>Сигидов Ю.И., Оксанич Е.А., Ясменко Г.Н. и др.</t>
  </si>
  <si>
    <t>978-5-16-017726-7</t>
  </si>
  <si>
    <t>Кубанский государственный аграрный университет им. И.Т. Трубилина</t>
  </si>
  <si>
    <t>В учебнике раскрыта сущность бухгалтерской отчетности, описана практика ее формирования в соответствии с российскими нормативными документами. Представлены сущность основных элементов финансовой отчетности, а также показано влияние различных факторов на ее информативность. Подробно рассмотрены методики формирования основных форм и пояснений к бухгалтерской финансовой отчетности, даны рекомендации по исправлению возникающих ошибок в учете и отчетности. Изложены содержание и техника составления форм налоговой отчетности, отчетности в государственные внебюджетные фонды и органы статистики.
Соответствует требованиям федеральных государственных образовательных стандартов среднего профессионального образования последнего поколения.
Для обучающихся по направлению подготовки 38.02.01 «Экономика и бухгалтерский учет (по отраслям)», практикующих бухгалтеров, экономистов, слушателей системы дополнительного профессионального образования.</t>
  </si>
  <si>
    <t>757865.01.01</t>
  </si>
  <si>
    <t>Тракторы и авто. и с электронным управ.: Уч.пос. / А.В.Богатырев - М.:НИЦ ИНФРА-М,2024.-631 с.(СПО)(п)</t>
  </si>
  <si>
    <t>ТРАКТОРЫ И АВТОМОБИЛИ С ЭЛЕКТРОННЫМ УПРАВЛЕНИЕМ</t>
  </si>
  <si>
    <t>Богатырев А.В., Щукина В.Н.</t>
  </si>
  <si>
    <t>978-5-16-017189-0</t>
  </si>
  <si>
    <t>Транспорт</t>
  </si>
  <si>
    <t>23.02.02, 35.02.07, 35.02.16</t>
  </si>
  <si>
    <t>В последние два десятилетия в автотракторной технике широко применяются системы автоматического управления (САУ) на базе электроники. Несмотря на то что материальная часть осталась практически неизменной, электроника оказывает значительное влияние на конструкцию. В учебном пособии впервые соединены эти два направления.
В соответствии с учебной программой изложены методика и содержание практических занятий по изучению конструкций, систем управления ими в современных тракторах и автомобилях, представлены основополагающие материалы для получения необходимых знаний и умений, а в дальнейшем — навыков при эксплуатации тракторов и автомобилей сельскохозяйственного назначения.
Рассмотрены требования к агрегатам и системам машин, приведены рекомендации практических вопросов по вождению, управлению машинами и проведению технического обслуживания и ремонта.
Соответствует требованиям федеральных государственных образовательных стандартов среднего профессионального образования последнего поколения.
Предназначено для студентов средних специальных учебных заведений, бакалавров и магистров по направлениям «Агроинженерия», «Конструкция и эксплуатация транспортных и транспортно-технологических машин и комплексов».</t>
  </si>
  <si>
    <t>813799.01.01</t>
  </si>
  <si>
    <t>Экология: Уч.пос. / И.С.Коротченко-М.:НИЦ ИНФРА-М,2024.-270 с.(СПО (КрГАУ))(п)</t>
  </si>
  <si>
    <t>ЭКОЛОГИЯ</t>
  </si>
  <si>
    <t>Коротченко И.С.</t>
  </si>
  <si>
    <t>Среднее профессиональное образование (КрГАУ)</t>
  </si>
  <si>
    <t>978-5-16-019670-1</t>
  </si>
  <si>
    <t>35.02.07, 35.02.08</t>
  </si>
  <si>
    <t>Рекомендовано Учебно-методическим советом федерального государственного бюджетного образовательного учреждения высшего образования «Красноярский государственный аграрный университет» для внутривузовского использования в качестве учебного пособия для студентов, обучающихся по специальностям 35.02.07 «Механизация сельского хозяйства», 35.02.08 «Электрификация и автоматизация сельского хозяйства»</t>
  </si>
  <si>
    <t>Красноярский Государственный Аграрный Университет</t>
  </si>
  <si>
    <t>В учебном пособии представлен теоретический материал по основам экологии. Приводятся вопросы для самоконтроля, примеры и дополнительная информация, задания для самостоятельной работы, контрольные вопросы. Обширный иллюстрационный материал направлен на развитие творческого и нестандартного мышления, общекультурного уровня.
Соответствует требованиям федерального государственного образовательного стандарта среднего профессионального образования последнего поколения.
Предназначено для студентов, обучающихся по специальностям 35.02.07 «Механизация сельского хозяйства», 35.02.08 «Электрификация и автоматизация сельского хозяйства».</t>
  </si>
  <si>
    <t>00.00.00</t>
  </si>
  <si>
    <t>ОБЩИЕ ДИСЦИПЛИНЫ ДЛЯ ВСЕХ СПЕЦИАЛЬНОСТЕЙ</t>
  </si>
  <si>
    <t>00.01.03</t>
  </si>
  <si>
    <t>История</t>
  </si>
  <si>
    <t>00.02.04</t>
  </si>
  <si>
    <t>Физическая культура</t>
  </si>
  <si>
    <t>00.02.31</t>
  </si>
  <si>
    <t>Инженерная графика / Инженерная и компьютерная графика</t>
  </si>
  <si>
    <t>Основы предпринимательства</t>
  </si>
  <si>
    <t>07.00.00</t>
  </si>
  <si>
    <t>АРХИТЕКТУРА</t>
  </si>
  <si>
    <t>Архитектура</t>
  </si>
  <si>
    <t>08.00.00</t>
  </si>
  <si>
    <t>ТЕХНИКА И ТЕХНОЛОГИИ СТРОИТЕЛЬСТВА</t>
  </si>
  <si>
    <t>08.02.01</t>
  </si>
  <si>
    <t>Строительство и эксплуатация зданий и сооружений</t>
  </si>
  <si>
    <t>08.02.02</t>
  </si>
  <si>
    <t>Строительство и эксплуатация инженерных сооружений</t>
  </si>
  <si>
    <t>08.02.03</t>
  </si>
  <si>
    <t>Производство неметаллических строительных изделий и конструкций</t>
  </si>
  <si>
    <t>08.02.04</t>
  </si>
  <si>
    <t>Водоснабжение и водоотведение</t>
  </si>
  <si>
    <t>08.02.08</t>
  </si>
  <si>
    <t>Монтаж и эксплуатация оборудования и систем газоснабжения</t>
  </si>
  <si>
    <t>08.02.09</t>
  </si>
  <si>
    <t>Монтаж, наладка и эксплуатация электрооборудования промышленных и гражданских зданий</t>
  </si>
  <si>
    <t>08.02.12</t>
  </si>
  <si>
    <t>Строительство и эксплуатация автомобильных дорог, аэродромов и городских путей сообщения</t>
  </si>
  <si>
    <t>08.02.13</t>
  </si>
  <si>
    <t>Монтаж и эксплуатация внутренних сантехнических устройств, кондиционирования воздуха и вентиляции</t>
  </si>
  <si>
    <t>08.02.14</t>
  </si>
  <si>
    <t>Эксплуатация и обслуживание многоквартирного дома</t>
  </si>
  <si>
    <t>13.00.00</t>
  </si>
  <si>
    <t>ЭЛЕКТРО- И ТЕПЛОЭНЕРГЕТИКА</t>
  </si>
  <si>
    <t>Электроснабжение</t>
  </si>
  <si>
    <t>15.00.00</t>
  </si>
  <si>
    <t>МАШИНОСТРОЕНИЕ</t>
  </si>
  <si>
    <t>15.02.01</t>
  </si>
  <si>
    <t>Монтаж и техническая эксплуатация промышленного оборудования (по отраслям)</t>
  </si>
  <si>
    <t>15.02.03</t>
  </si>
  <si>
    <t>Монтаж, техническое обслуживание и ремонт гидравлического и пневматического оборудования (по отраслям)</t>
  </si>
  <si>
    <t>15.02.04</t>
  </si>
  <si>
    <t>Специальные машины и устройства</t>
  </si>
  <si>
    <t>15.02.06</t>
  </si>
  <si>
    <t>Монтаж, техническая эксплуатация и ремонт холодильно-компрессорных и теплонасосных машин и установок (по отраслям)</t>
  </si>
  <si>
    <t>15.02.07</t>
  </si>
  <si>
    <t>Автоматизация технологических процессов и производств (по отраслям)</t>
  </si>
  <si>
    <t>15.02.09</t>
  </si>
  <si>
    <t>Аддитивные технологии</t>
  </si>
  <si>
    <t>15.02.10</t>
  </si>
  <si>
    <t>Мехатроника и робототехника (по отраслям)</t>
  </si>
  <si>
    <t>15.02.16</t>
  </si>
  <si>
    <t>Технология машиностроения</t>
  </si>
  <si>
    <t>15.02.17</t>
  </si>
  <si>
    <t>Монтаж, техническое обслуживание, эксплуатация и ремонт промышленного оборудования (по отраслям)</t>
  </si>
  <si>
    <t>15.02.18</t>
  </si>
  <si>
    <t>Техническая эксплуатация и обслуживание роботизированного производства (по отраслям)</t>
  </si>
  <si>
    <t>19.00.00</t>
  </si>
  <si>
    <t>ПРОМЫШЛЕННАЯ ЭКОЛОГИЯ И БИОТЕХНОЛОГИИ</t>
  </si>
  <si>
    <t>Технология продуктов питания из растительного сырья</t>
  </si>
  <si>
    <t>21.00.00</t>
  </si>
  <si>
    <t>ПРИКЛАДНАЯ ГЕОЛОГИЯ, ГОРНОЕ ДЕЛО, НЕФТЕГАЗОВОЕ ДЕЛО И ГЕОДЕЗИЯ</t>
  </si>
  <si>
    <t>Геология и разведка нефтяных и газовых месторождений</t>
  </si>
  <si>
    <t>21.02.19</t>
  </si>
  <si>
    <t>Землеустройство</t>
  </si>
  <si>
    <t>23.00.00</t>
  </si>
  <si>
    <t>ТЕХНИКА И ТЕХНОЛОГИИ НАЗЕМНОГО ТРАНСПОРТА</t>
  </si>
  <si>
    <t>23.01.17</t>
  </si>
  <si>
    <t>Мастер по ремонту и обслуживанию автомобилей</t>
  </si>
  <si>
    <t>23.02.01</t>
  </si>
  <si>
    <t>Организация перевозок и управление на транспорте (по видам)</t>
  </si>
  <si>
    <t>23.02.02</t>
  </si>
  <si>
    <t>Автомобиле- и тракторостроение</t>
  </si>
  <si>
    <t>23.02.03</t>
  </si>
  <si>
    <t>Техническое обслуживание и ремонт автомобильного транспорта</t>
  </si>
  <si>
    <t>23.02.04</t>
  </si>
  <si>
    <t>Техническая эксплуатация подъемно-транспортных, строительных, дорожных машин и оборудования (по отраслям)</t>
  </si>
  <si>
    <t>23.02.05</t>
  </si>
  <si>
    <t>Эксплуатация транспортного электрооборудования и автоматики (по видам транспорта, за исключением водного)</t>
  </si>
  <si>
    <t>23.02.07</t>
  </si>
  <si>
    <t>Техническое обслуживание и ремонт двигателей, систем и агрегатов автомобилей</t>
  </si>
  <si>
    <t>23.02.08</t>
  </si>
  <si>
    <t>Строительство железных дорог, путь и путевое хозяйство</t>
  </si>
  <si>
    <t>26.00.00</t>
  </si>
  <si>
    <t>ТЕХНИКА И ТЕХНОЛОГИИ КОРАБЛЕСТРОЕНИЯ И ВОДНОГО ТРАНСПОРТА</t>
  </si>
  <si>
    <t>26.02.01</t>
  </si>
  <si>
    <t>Эксплуатация внутренних водных путей</t>
  </si>
  <si>
    <t>26.02.02</t>
  </si>
  <si>
    <t>Судостроение</t>
  </si>
  <si>
    <t>26.02.03</t>
  </si>
  <si>
    <t>Судовождение</t>
  </si>
  <si>
    <t>26.02.04</t>
  </si>
  <si>
    <t>Монтаж и техническое обслуживание судовых машин и механизмов</t>
  </si>
  <si>
    <t>26.02.05</t>
  </si>
  <si>
    <t>Эксплуатация судовых энергетических установок</t>
  </si>
  <si>
    <t>26.02.06</t>
  </si>
  <si>
    <t>Эксплуатация судового электрооборудования и средств автоматики</t>
  </si>
  <si>
    <t>31.00.00</t>
  </si>
  <si>
    <t>КЛИНИЧЕСКАЯ МЕДИЦИНА</t>
  </si>
  <si>
    <t>31.02.01</t>
  </si>
  <si>
    <t>Лечебное дело</t>
  </si>
  <si>
    <t>31.02.03</t>
  </si>
  <si>
    <t>Лабораторная диагностика</t>
  </si>
  <si>
    <t>32.00.00</t>
  </si>
  <si>
    <t>НАУКИ О ЗДОРОВЬЕ И ПРОФИЛАКТИЧЕСКАЯ МЕДИЦИНА</t>
  </si>
  <si>
    <t>32.02.01</t>
  </si>
  <si>
    <t>Медико-профилактическое дело</t>
  </si>
  <si>
    <t>33.00.00</t>
  </si>
  <si>
    <t>ФАРМАЦИЯ</t>
  </si>
  <si>
    <t>33.02.01</t>
  </si>
  <si>
    <t>Фармация</t>
  </si>
  <si>
    <t>35.00.00</t>
  </si>
  <si>
    <t>СЕЛЬСКОЕ, ЛЕСНОЕ И РЫБНОЕ ХОЗЯЙСТВО</t>
  </si>
  <si>
    <t>35.02.07</t>
  </si>
  <si>
    <t>Механизация сельского хозяйства</t>
  </si>
  <si>
    <t>35.02.08</t>
  </si>
  <si>
    <t>Электротехнические системы в агропромышленном комплексе (АПК)</t>
  </si>
  <si>
    <t>35.02.16</t>
  </si>
  <si>
    <t>Эксплуатация и ремонт сельскохозяйственной техники и оборудования</t>
  </si>
  <si>
    <t>38.00.00</t>
  </si>
  <si>
    <t>ЭКОНОМИКА И УПРАВЛЕНИЕ</t>
  </si>
  <si>
    <t>Экономика и бухгалтерский учет (по отраслям)</t>
  </si>
  <si>
    <t>38.02.02</t>
  </si>
  <si>
    <t>Страховое дело (по отраслям)</t>
  </si>
  <si>
    <t>38.02.03</t>
  </si>
  <si>
    <t>Операционная деятельность в логистике</t>
  </si>
  <si>
    <t>38.02.06</t>
  </si>
  <si>
    <t>Финансы</t>
  </si>
  <si>
    <t>Банковское дело</t>
  </si>
  <si>
    <t>38.02.08</t>
  </si>
  <si>
    <t>Торговое дело</t>
  </si>
  <si>
    <t>40.00.00</t>
  </si>
  <si>
    <t>ЮРИСПРУДЕНЦИЯ</t>
  </si>
  <si>
    <t>Правоохранительная деятельность</t>
  </si>
  <si>
    <t>Юриспруденция</t>
  </si>
  <si>
    <t>42.00.00</t>
  </si>
  <si>
    <t>СРЕДСТВА МАССОВОЙ ИНФОРМАЦИИ И ИНФОРМАЦИОННО-БИБЛИОТЕЧНОЕ ДЕЛО</t>
  </si>
  <si>
    <t>42.02.08</t>
  </si>
  <si>
    <t>Сервис домашнего и коммунального хозяйства</t>
  </si>
  <si>
    <t>43.00.00</t>
  </si>
  <si>
    <t>СЕРВИС И ТУРИЗМ</t>
  </si>
  <si>
    <t>43.02.02</t>
  </si>
  <si>
    <t>Парикмахерское искусство</t>
  </si>
  <si>
    <t>Гостиничный сервис</t>
  </si>
  <si>
    <t>Туризм и гостеприимство</t>
  </si>
  <si>
    <t>43.02.17</t>
  </si>
  <si>
    <t>Технологии индустрии красоты</t>
  </si>
  <si>
    <t>44.00.00</t>
  </si>
  <si>
    <t>ОБРАЗОВАНИЕ И ПЕДАГОГИЧЕСКИЕ НАУКИ</t>
  </si>
  <si>
    <t>44.02.01</t>
  </si>
  <si>
    <t>Дошкольное образование</t>
  </si>
  <si>
    <t>44.02.04</t>
  </si>
  <si>
    <t>Специальное дошкольное образование</t>
  </si>
  <si>
    <t>51.00.00</t>
  </si>
  <si>
    <t>КУЛЬТУРОВЕДЕНИЕ И СОЦИОКУЛЬТУРНЫЕ ПРОЕКТЫ</t>
  </si>
  <si>
    <t>51.02.02</t>
  </si>
  <si>
    <t>Социально-культурная деятельность (по видам)</t>
  </si>
  <si>
    <t>Новинки литературы для СПО за 1 полугодие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</si>
</sst>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quot;&quot;;General"/>
  </numFmts>
  <fonts count="12" x14ac:knownFonts="1">
    <font>
      <sz val="8"/>
      <name val="Arial"/>
    </font>
    <font>
      <b/>
      <sz val="11"/>
      <color rgb="FF000000"/>
      <name val="Calibri"/>
      <charset val="204"/>
    </font>
    <font>
      <b/>
      <sz val="16"/>
      <color rgb="FF000000"/>
      <name val="Calibri"/>
      <charset val="204"/>
    </font>
    <font>
      <b/>
      <u/>
      <sz val="11"/>
      <color rgb="FF000000"/>
      <name val="Calibri"/>
      <charset val="204"/>
    </font>
    <font>
      <sz val="11"/>
      <color rgb="FF000000"/>
      <name val="Calibri"/>
      <charset val="204"/>
    </font>
    <font>
      <u/>
      <sz val="11"/>
      <color rgb="FF0000FF"/>
      <name val="Calibri"/>
      <charset val="204"/>
    </font>
    <font>
      <sz val="8"/>
      <color rgb="FF000000"/>
      <name val="Arial"/>
      <charset val="204"/>
    </font>
    <font>
      <b/>
      <sz val="8"/>
      <color rgb="FF000000"/>
      <name val="Arial"/>
      <charset val="204"/>
    </font>
    <font>
      <u/>
      <sz val="8"/>
      <color rgb="FF0000FF"/>
      <name val="Calibri"/>
      <charset val="204"/>
    </font>
    <font>
      <b/>
      <sz val="12"/>
      <name val="Arial"/>
      <family val="2"/>
    </font>
    <font>
      <sz val="10"/>
      <name val="Arial"/>
      <family val="2"/>
    </font>
    <font>
      <u/>
      <sz val="8"/>
      <color theme="10"/>
      <name val="Arial"/>
    </font>
  </fonts>
  <fills count="3">
    <fill>
      <patternFill patternType="none"/>
    </fill>
    <fill>
      <patternFill patternType="gray125"/>
    </fill>
    <fill>
      <patternFill patternType="solid">
        <fgColor rgb="FFFAFAD2"/>
        <bgColor auto="1"/>
      </patternFill>
    </fill>
  </fills>
  <borders count="5">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hair">
        <color rgb="FF000000"/>
      </top>
      <bottom style="hair">
        <color rgb="FF000000"/>
      </bottom>
      <diagonal/>
    </border>
  </borders>
  <cellStyleXfs count="2">
    <xf numFmtId="0" fontId="0" fillId="0" borderId="0"/>
    <xf numFmtId="0" fontId="11" fillId="0" borderId="0" applyNumberFormat="0" applyFill="0" applyBorder="0" applyAlignment="0" applyProtection="0">
      <alignment vertical="top"/>
      <protection locked="0"/>
    </xf>
  </cellStyleXfs>
  <cellXfs count="28">
    <xf numFmtId="0" fontId="0" fillId="0" borderId="0" xfId="0"/>
    <xf numFmtId="0" fontId="0" fillId="0" borderId="0" xfId="0" applyAlignment="1">
      <alignment horizontal="left"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left" vertical="center" wrapText="1"/>
    </xf>
    <xf numFmtId="164" fontId="6" fillId="0" borderId="4" xfId="0" applyNumberFormat="1" applyFont="1" applyBorder="1" applyAlignment="1">
      <alignment horizontal="right" vertical="center" wrapText="1"/>
    </xf>
    <xf numFmtId="0" fontId="6" fillId="0" borderId="4" xfId="0" applyFont="1" applyBorder="1" applyAlignment="1">
      <alignment horizontal="center" vertical="center" wrapText="1"/>
    </xf>
    <xf numFmtId="4" fontId="7" fillId="0" borderId="4" xfId="0" applyNumberFormat="1" applyFont="1" applyBorder="1" applyAlignment="1">
      <alignment horizontal="right" vertical="center" wrapText="1"/>
    </xf>
    <xf numFmtId="0" fontId="6" fillId="0" borderId="4" xfId="0" applyFont="1" applyBorder="1" applyAlignment="1">
      <alignment horizontal="left" vertical="center" wrapText="1"/>
    </xf>
    <xf numFmtId="1" fontId="6" fillId="0" borderId="4" xfId="0" applyNumberFormat="1" applyFont="1" applyBorder="1" applyAlignment="1">
      <alignment horizontal="center" vertical="center" wrapText="1"/>
    </xf>
    <xf numFmtId="0" fontId="6" fillId="0" borderId="4" xfId="0" applyFont="1" applyBorder="1" applyAlignment="1">
      <alignment horizontal="center" vertical="top" wrapText="1"/>
    </xf>
    <xf numFmtId="0" fontId="6" fillId="0" borderId="4" xfId="0" applyFont="1" applyBorder="1" applyAlignment="1">
      <alignment horizontal="left" vertical="top" wrapText="1"/>
    </xf>
    <xf numFmtId="0" fontId="8" fillId="0" borderId="4" xfId="0" applyFont="1" applyBorder="1" applyAlignment="1">
      <alignment horizontal="center" vertical="center" wrapText="1"/>
    </xf>
    <xf numFmtId="2" fontId="7" fillId="0" borderId="4" xfId="0" applyNumberFormat="1" applyFont="1" applyBorder="1" applyAlignment="1">
      <alignment horizontal="right" vertical="center" wrapText="1"/>
    </xf>
    <xf numFmtId="0" fontId="0" fillId="0" borderId="0" xfId="0" applyAlignment="1">
      <alignment horizontal="left"/>
    </xf>
    <xf numFmtId="0" fontId="10" fillId="0" borderId="0" xfId="0" applyFont="1" applyAlignment="1">
      <alignment horizontal="left"/>
    </xf>
    <xf numFmtId="0" fontId="11" fillId="0" borderId="4" xfId="1" applyBorder="1" applyAlignment="1" applyProtection="1">
      <alignment horizontal="center" vertical="center" wrapText="1"/>
    </xf>
    <xf numFmtId="0" fontId="1" fillId="0" borderId="1" xfId="0" applyFont="1" applyBorder="1" applyAlignment="1">
      <alignment horizontal="left" wrapText="1"/>
    </xf>
    <xf numFmtId="0" fontId="2" fillId="0" borderId="2" xfId="0" applyFont="1" applyBorder="1" applyAlignment="1">
      <alignment horizontal="center" vertical="top" wrapText="1"/>
    </xf>
    <xf numFmtId="0" fontId="2" fillId="0" borderId="0" xfId="0" applyFont="1" applyAlignment="1">
      <alignment horizontal="center" vertical="top" wrapText="1"/>
    </xf>
    <xf numFmtId="0" fontId="3" fillId="2" borderId="1" xfId="0" applyFont="1" applyFill="1" applyBorder="1" applyAlignment="1">
      <alignment horizontal="left" vertical="top" wrapText="1"/>
    </xf>
    <xf numFmtId="0" fontId="4" fillId="0" borderId="1" xfId="0" applyFont="1" applyBorder="1" applyAlignment="1">
      <alignment horizontal="left" wrapText="1"/>
    </xf>
    <xf numFmtId="0" fontId="1" fillId="2" borderId="2" xfId="0" applyFont="1" applyFill="1" applyBorder="1" applyAlignment="1">
      <alignment horizontal="left" vertical="top" wrapText="1"/>
    </xf>
    <xf numFmtId="0" fontId="1" fillId="2" borderId="0" xfId="0" applyFont="1" applyFill="1" applyAlignment="1">
      <alignment horizontal="left" vertical="top" wrapText="1"/>
    </xf>
    <xf numFmtId="0" fontId="11" fillId="0" borderId="1" xfId="1" applyBorder="1" applyAlignment="1" applyProtection="1">
      <alignment horizontal="left" wrapText="1"/>
    </xf>
    <xf numFmtId="0" fontId="5" fillId="0" borderId="1" xfId="0" applyFont="1" applyBorder="1" applyAlignment="1">
      <alignment horizontal="left" wrapText="1"/>
    </xf>
    <xf numFmtId="0" fontId="9" fillId="0" borderId="0" xfId="0" applyFont="1" applyAlignment="1">
      <alignment horizontal="left" wrapText="1"/>
    </xf>
    <xf numFmtId="0" fontId="10" fillId="0" borderId="0" xfId="0" applyFont="1" applyAlignment="1">
      <alignment horizontal="left"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AB130"/>
  <sheetViews>
    <sheetView tabSelected="1" workbookViewId="0">
      <selection activeCell="F1" sqref="F1:I5"/>
    </sheetView>
  </sheetViews>
  <sheetFormatPr defaultColWidth="10.42578125" defaultRowHeight="11.4" customHeight="1" x14ac:dyDescent="0.2"/>
  <cols>
    <col min="1" max="1" width="5.85546875" style="1" customWidth="1"/>
    <col min="2" max="2" width="13.85546875" style="1" customWidth="1"/>
    <col min="3" max="3" width="10.42578125" style="1" customWidth="1"/>
    <col min="4" max="4" width="53.42578125" style="1" customWidth="1"/>
    <col min="5" max="5" width="52.7109375" style="1" customWidth="1"/>
    <col min="6" max="6" width="21" style="1" customWidth="1"/>
    <col min="7" max="7" width="13" style="1" customWidth="1"/>
    <col min="8" max="8" width="19.28515625" style="1" customWidth="1"/>
    <col min="9" max="9" width="33.7109375" style="1" customWidth="1"/>
    <col min="10" max="10" width="6.28515625" style="1" customWidth="1"/>
    <col min="11" max="11" width="8.42578125" style="1" customWidth="1"/>
    <col min="12" max="12" width="8.140625" style="1" customWidth="1"/>
    <col min="13" max="13" width="21.140625" style="1" customWidth="1"/>
    <col min="14" max="14" width="43.42578125" style="1" customWidth="1"/>
    <col min="15" max="15" width="35.42578125" style="1" customWidth="1"/>
    <col min="16" max="16" width="34" style="1" customWidth="1"/>
    <col min="17" max="17" width="38.140625" style="1" customWidth="1"/>
    <col min="18" max="19" width="10.42578125" style="1" customWidth="1"/>
    <col min="20" max="20" width="15.28515625" style="1" customWidth="1"/>
    <col min="21" max="21" width="15.140625" style="1" customWidth="1"/>
    <col min="22" max="22" width="20.28515625" style="1" customWidth="1"/>
    <col min="23" max="23" width="55.85546875" style="1" customWidth="1"/>
    <col min="24" max="27" width="10.42578125" style="1" customWidth="1"/>
    <col min="28" max="28" width="45.42578125" style="1" customWidth="1"/>
  </cols>
  <sheetData>
    <row r="1" spans="1:28" s="1" customFormat="1" ht="15" customHeight="1" x14ac:dyDescent="0.3">
      <c r="A1" s="17" t="s">
        <v>0</v>
      </c>
      <c r="B1" s="17"/>
      <c r="C1" s="17"/>
      <c r="D1" s="17"/>
      <c r="E1" s="17"/>
      <c r="F1" s="18" t="s">
        <v>519</v>
      </c>
      <c r="G1" s="18"/>
      <c r="H1" s="18"/>
      <c r="I1" s="18"/>
      <c r="J1" s="20" t="s">
        <v>1</v>
      </c>
      <c r="K1" s="20"/>
      <c r="L1" s="20"/>
      <c r="M1" s="20"/>
      <c r="N1" s="20"/>
      <c r="O1" s="20"/>
    </row>
    <row r="2" spans="1:28" s="1" customFormat="1" ht="15" customHeight="1" x14ac:dyDescent="0.3">
      <c r="A2" s="21" t="s">
        <v>2</v>
      </c>
      <c r="B2" s="21"/>
      <c r="C2" s="21"/>
      <c r="D2" s="21"/>
      <c r="E2" s="21"/>
      <c r="F2" s="19"/>
      <c r="G2" s="19"/>
      <c r="H2" s="19"/>
      <c r="I2" s="19"/>
      <c r="J2" s="22" t="s">
        <v>3</v>
      </c>
      <c r="K2" s="22"/>
      <c r="L2" s="22"/>
      <c r="M2" s="22"/>
      <c r="N2" s="22"/>
      <c r="O2" s="22"/>
    </row>
    <row r="3" spans="1:28" s="1" customFormat="1" ht="15" customHeight="1" x14ac:dyDescent="0.3">
      <c r="A3" s="21" t="s">
        <v>4</v>
      </c>
      <c r="B3" s="21"/>
      <c r="C3" s="21"/>
      <c r="D3" s="21"/>
      <c r="E3" s="21"/>
      <c r="F3" s="19"/>
      <c r="G3" s="19"/>
      <c r="H3" s="19"/>
      <c r="I3" s="19"/>
      <c r="J3" s="23"/>
      <c r="K3" s="23"/>
      <c r="L3" s="23"/>
      <c r="M3" s="23"/>
      <c r="N3" s="23"/>
      <c r="O3" s="23"/>
    </row>
    <row r="4" spans="1:28" s="1" customFormat="1" ht="15" customHeight="1" x14ac:dyDescent="0.3">
      <c r="A4" s="24" t="str">
        <f>HYPERLINK("mailto:books@infra-m.ru", "mailto:books@infra-m.ru")</f>
        <v>mailto:books@infra-m.ru</v>
      </c>
      <c r="B4" s="25"/>
      <c r="C4" s="25"/>
      <c r="D4" s="25"/>
      <c r="E4" s="25"/>
      <c r="F4" s="19"/>
      <c r="G4" s="19"/>
      <c r="H4" s="19"/>
      <c r="I4" s="19"/>
      <c r="J4" s="23"/>
      <c r="K4" s="23"/>
      <c r="L4" s="23"/>
      <c r="M4" s="23"/>
      <c r="N4" s="23"/>
      <c r="O4" s="23"/>
    </row>
    <row r="5" spans="1:28" s="1" customFormat="1" ht="15" customHeight="1" x14ac:dyDescent="0.3">
      <c r="A5" s="24" t="str">
        <f>HYPERLINK("https://infra-m.ru", "https://infra-m.ru")</f>
        <v>https://infra-m.ru</v>
      </c>
      <c r="B5" s="25"/>
      <c r="C5" s="25"/>
      <c r="D5" s="25"/>
      <c r="E5" s="25"/>
      <c r="F5" s="19"/>
      <c r="G5" s="19"/>
      <c r="H5" s="19"/>
      <c r="I5" s="19"/>
      <c r="J5" s="23"/>
      <c r="K5" s="23"/>
      <c r="L5" s="23"/>
      <c r="M5" s="23"/>
      <c r="N5" s="23"/>
      <c r="O5" s="23"/>
    </row>
    <row r="6" spans="1:28" s="1" customFormat="1" ht="11.1" customHeight="1" x14ac:dyDescent="0.2"/>
    <row r="7" spans="1:28" s="2" customFormat="1" ht="21.9" customHeight="1" x14ac:dyDescent="0.2">
      <c r="A7" s="3" t="s">
        <v>5</v>
      </c>
      <c r="B7" s="3" t="s">
        <v>6</v>
      </c>
      <c r="C7" s="3" t="s">
        <v>7</v>
      </c>
      <c r="D7" s="3" t="s">
        <v>8</v>
      </c>
      <c r="E7" s="3" t="s">
        <v>9</v>
      </c>
      <c r="F7" s="3" t="s">
        <v>10</v>
      </c>
      <c r="G7" s="3" t="s">
        <v>11</v>
      </c>
      <c r="H7" s="3" t="s">
        <v>12</v>
      </c>
      <c r="I7" s="3" t="s">
        <v>13</v>
      </c>
      <c r="J7" s="3" t="s">
        <v>14</v>
      </c>
      <c r="K7" s="3" t="s">
        <v>15</v>
      </c>
      <c r="L7" s="3" t="s">
        <v>16</v>
      </c>
      <c r="M7" s="3" t="s">
        <v>17</v>
      </c>
      <c r="N7" s="3" t="s">
        <v>18</v>
      </c>
      <c r="O7" s="3" t="s">
        <v>19</v>
      </c>
      <c r="P7" s="3" t="s">
        <v>20</v>
      </c>
      <c r="Q7" s="3" t="s">
        <v>21</v>
      </c>
      <c r="R7" s="3" t="s">
        <v>22</v>
      </c>
      <c r="S7" s="3" t="s">
        <v>23</v>
      </c>
      <c r="T7" s="3" t="s">
        <v>24</v>
      </c>
      <c r="U7" s="3" t="s">
        <v>25</v>
      </c>
      <c r="V7" s="3" t="s">
        <v>26</v>
      </c>
      <c r="W7" s="3" t="s">
        <v>27</v>
      </c>
      <c r="X7" s="3" t="s">
        <v>28</v>
      </c>
      <c r="Y7" s="3" t="s">
        <v>29</v>
      </c>
      <c r="Z7" s="3" t="s">
        <v>30</v>
      </c>
      <c r="AA7" s="3" t="s">
        <v>31</v>
      </c>
      <c r="AB7" s="3" t="s">
        <v>32</v>
      </c>
    </row>
    <row r="8" spans="1:28" s="4" customFormat="1" ht="51.9" customHeight="1" x14ac:dyDescent="0.2">
      <c r="A8" s="5">
        <v>0</v>
      </c>
      <c r="B8" s="6" t="s">
        <v>33</v>
      </c>
      <c r="C8" s="7">
        <v>2000</v>
      </c>
      <c r="D8" s="8" t="s">
        <v>34</v>
      </c>
      <c r="E8" s="8" t="s">
        <v>35</v>
      </c>
      <c r="F8" s="8" t="s">
        <v>36</v>
      </c>
      <c r="G8" s="6" t="s">
        <v>37</v>
      </c>
      <c r="H8" s="6" t="s">
        <v>38</v>
      </c>
      <c r="I8" s="8" t="s">
        <v>39</v>
      </c>
      <c r="J8" s="9">
        <v>1</v>
      </c>
      <c r="K8" s="9">
        <v>424</v>
      </c>
      <c r="L8" s="9">
        <v>2024</v>
      </c>
      <c r="M8" s="8" t="s">
        <v>40</v>
      </c>
      <c r="N8" s="8" t="s">
        <v>41</v>
      </c>
      <c r="O8" s="8" t="s">
        <v>42</v>
      </c>
      <c r="P8" s="6" t="s">
        <v>43</v>
      </c>
      <c r="Q8" s="8" t="s">
        <v>44</v>
      </c>
      <c r="R8" s="10" t="s">
        <v>45</v>
      </c>
      <c r="S8" s="11"/>
      <c r="T8" s="6"/>
      <c r="U8" s="16" t="str">
        <f>HYPERLINK("https://media.infra-m.ru/1978/1978011/cover/1978011.jpg", "Обложка")</f>
        <v>Обложка</v>
      </c>
      <c r="V8" s="16" t="str">
        <f>HYPERLINK("https://znanium.ru/catalog/product/1978011", "Ознакомиться")</f>
        <v>Ознакомиться</v>
      </c>
      <c r="W8" s="8" t="s">
        <v>46</v>
      </c>
      <c r="X8" s="6" t="s">
        <v>47</v>
      </c>
      <c r="Y8" s="6"/>
      <c r="Z8" s="6"/>
      <c r="AA8" s="6" t="s">
        <v>48</v>
      </c>
      <c r="AB8" s="8" t="s">
        <v>49</v>
      </c>
    </row>
    <row r="9" spans="1:28" s="4" customFormat="1" ht="51.9" customHeight="1" x14ac:dyDescent="0.2">
      <c r="A9" s="5">
        <v>0</v>
      </c>
      <c r="B9" s="6" t="s">
        <v>50</v>
      </c>
      <c r="C9" s="7">
        <v>2330</v>
      </c>
      <c r="D9" s="8" t="s">
        <v>51</v>
      </c>
      <c r="E9" s="8" t="s">
        <v>52</v>
      </c>
      <c r="F9" s="8" t="s">
        <v>53</v>
      </c>
      <c r="G9" s="6" t="s">
        <v>37</v>
      </c>
      <c r="H9" s="6" t="s">
        <v>38</v>
      </c>
      <c r="I9" s="8" t="s">
        <v>54</v>
      </c>
      <c r="J9" s="9">
        <v>1</v>
      </c>
      <c r="K9" s="9">
        <v>467</v>
      </c>
      <c r="L9" s="9">
        <v>2024</v>
      </c>
      <c r="M9" s="8" t="s">
        <v>55</v>
      </c>
      <c r="N9" s="8" t="s">
        <v>56</v>
      </c>
      <c r="O9" s="8" t="s">
        <v>57</v>
      </c>
      <c r="P9" s="6" t="s">
        <v>43</v>
      </c>
      <c r="Q9" s="8" t="s">
        <v>44</v>
      </c>
      <c r="R9" s="10" t="s">
        <v>58</v>
      </c>
      <c r="S9" s="11"/>
      <c r="T9" s="6"/>
      <c r="U9" s="16" t="str">
        <f>HYPERLINK("https://media.infra-m.ru/2130/2130861/cover/2130861.jpg", "Обложка")</f>
        <v>Обложка</v>
      </c>
      <c r="V9" s="16" t="str">
        <f>HYPERLINK("https://znanium.ru/catalog/product/2130861", "Ознакомиться")</f>
        <v>Ознакомиться</v>
      </c>
      <c r="W9" s="8" t="s">
        <v>59</v>
      </c>
      <c r="X9" s="6" t="s">
        <v>60</v>
      </c>
      <c r="Y9" s="6"/>
      <c r="Z9" s="6"/>
      <c r="AA9" s="6" t="s">
        <v>48</v>
      </c>
      <c r="AB9" s="8" t="s">
        <v>61</v>
      </c>
    </row>
    <row r="10" spans="1:28" s="4" customFormat="1" ht="51.9" customHeight="1" x14ac:dyDescent="0.2">
      <c r="A10" s="5">
        <v>0</v>
      </c>
      <c r="B10" s="6" t="s">
        <v>62</v>
      </c>
      <c r="C10" s="7">
        <v>1620</v>
      </c>
      <c r="D10" s="8" t="s">
        <v>63</v>
      </c>
      <c r="E10" s="8" t="s">
        <v>64</v>
      </c>
      <c r="F10" s="8" t="s">
        <v>53</v>
      </c>
      <c r="G10" s="6" t="s">
        <v>37</v>
      </c>
      <c r="H10" s="6" t="s">
        <v>38</v>
      </c>
      <c r="I10" s="8" t="s">
        <v>54</v>
      </c>
      <c r="J10" s="9">
        <v>1</v>
      </c>
      <c r="K10" s="9">
        <v>340</v>
      </c>
      <c r="L10" s="9">
        <v>2024</v>
      </c>
      <c r="M10" s="8" t="s">
        <v>65</v>
      </c>
      <c r="N10" s="8" t="s">
        <v>56</v>
      </c>
      <c r="O10" s="8" t="s">
        <v>57</v>
      </c>
      <c r="P10" s="6" t="s">
        <v>43</v>
      </c>
      <c r="Q10" s="8" t="s">
        <v>44</v>
      </c>
      <c r="R10" s="10" t="s">
        <v>66</v>
      </c>
      <c r="S10" s="11"/>
      <c r="T10" s="6"/>
      <c r="U10" s="16" t="str">
        <f>HYPERLINK("https://media.infra-m.ru/2063/2063440/cover/2063440.jpg", "Обложка")</f>
        <v>Обложка</v>
      </c>
      <c r="V10" s="16" t="str">
        <f>HYPERLINK("https://znanium.ru/catalog/product/2063440", "Ознакомиться")</f>
        <v>Ознакомиться</v>
      </c>
      <c r="W10" s="8" t="s">
        <v>59</v>
      </c>
      <c r="X10" s="6" t="s">
        <v>67</v>
      </c>
      <c r="Y10" s="6"/>
      <c r="Z10" s="6"/>
      <c r="AA10" s="6" t="s">
        <v>48</v>
      </c>
      <c r="AB10" s="8" t="s">
        <v>68</v>
      </c>
    </row>
    <row r="11" spans="1:28" s="4" customFormat="1" ht="51.9" customHeight="1" x14ac:dyDescent="0.2">
      <c r="A11" s="5">
        <v>0</v>
      </c>
      <c r="B11" s="6" t="s">
        <v>69</v>
      </c>
      <c r="C11" s="7">
        <v>1780</v>
      </c>
      <c r="D11" s="8" t="s">
        <v>70</v>
      </c>
      <c r="E11" s="8" t="s">
        <v>71</v>
      </c>
      <c r="F11" s="8" t="s">
        <v>53</v>
      </c>
      <c r="G11" s="6" t="s">
        <v>37</v>
      </c>
      <c r="H11" s="6" t="s">
        <v>38</v>
      </c>
      <c r="I11" s="8" t="s">
        <v>54</v>
      </c>
      <c r="J11" s="9">
        <v>1</v>
      </c>
      <c r="K11" s="9">
        <v>371</v>
      </c>
      <c r="L11" s="9">
        <v>2024</v>
      </c>
      <c r="M11" s="8" t="s">
        <v>72</v>
      </c>
      <c r="N11" s="8" t="s">
        <v>56</v>
      </c>
      <c r="O11" s="8" t="s">
        <v>57</v>
      </c>
      <c r="P11" s="6" t="s">
        <v>43</v>
      </c>
      <c r="Q11" s="8" t="s">
        <v>44</v>
      </c>
      <c r="R11" s="10" t="s">
        <v>73</v>
      </c>
      <c r="S11" s="11"/>
      <c r="T11" s="6"/>
      <c r="U11" s="16" t="str">
        <f>HYPERLINK("https://media.infra-m.ru/2049/2049710/cover/2049710.jpg", "Обложка")</f>
        <v>Обложка</v>
      </c>
      <c r="V11" s="16" t="str">
        <f>HYPERLINK("https://znanium.ru/catalog/product/2049710", "Ознакомиться")</f>
        <v>Ознакомиться</v>
      </c>
      <c r="W11" s="8" t="s">
        <v>59</v>
      </c>
      <c r="X11" s="6" t="s">
        <v>74</v>
      </c>
      <c r="Y11" s="6"/>
      <c r="Z11" s="6"/>
      <c r="AA11" s="6" t="s">
        <v>48</v>
      </c>
      <c r="AB11" s="8" t="s">
        <v>75</v>
      </c>
    </row>
    <row r="12" spans="1:28" s="4" customFormat="1" ht="51.9" customHeight="1" x14ac:dyDescent="0.2">
      <c r="A12" s="5">
        <v>0</v>
      </c>
      <c r="B12" s="6" t="s">
        <v>76</v>
      </c>
      <c r="C12" s="7">
        <v>3600</v>
      </c>
      <c r="D12" s="8" t="s">
        <v>77</v>
      </c>
      <c r="E12" s="8" t="s">
        <v>78</v>
      </c>
      <c r="F12" s="8" t="s">
        <v>53</v>
      </c>
      <c r="G12" s="6" t="s">
        <v>37</v>
      </c>
      <c r="H12" s="6" t="s">
        <v>38</v>
      </c>
      <c r="I12" s="8" t="s">
        <v>54</v>
      </c>
      <c r="J12" s="9">
        <v>1</v>
      </c>
      <c r="K12" s="9">
        <v>782</v>
      </c>
      <c r="L12" s="9">
        <v>2024</v>
      </c>
      <c r="M12" s="8" t="s">
        <v>79</v>
      </c>
      <c r="N12" s="8" t="s">
        <v>56</v>
      </c>
      <c r="O12" s="8" t="s">
        <v>57</v>
      </c>
      <c r="P12" s="6" t="s">
        <v>43</v>
      </c>
      <c r="Q12" s="8" t="s">
        <v>44</v>
      </c>
      <c r="R12" s="10" t="s">
        <v>80</v>
      </c>
      <c r="S12" s="11"/>
      <c r="T12" s="6"/>
      <c r="U12" s="16" t="str">
        <f>HYPERLINK("https://media.infra-m.ru/1896/1896108/cover/1896108.jpg", "Обложка")</f>
        <v>Обложка</v>
      </c>
      <c r="V12" s="16" t="str">
        <f>HYPERLINK("https://znanium.ru/catalog/product/1896108", "Ознакомиться")</f>
        <v>Ознакомиться</v>
      </c>
      <c r="W12" s="8" t="s">
        <v>59</v>
      </c>
      <c r="X12" s="6" t="s">
        <v>67</v>
      </c>
      <c r="Y12" s="6"/>
      <c r="Z12" s="6"/>
      <c r="AA12" s="6" t="s">
        <v>48</v>
      </c>
      <c r="AB12" s="8" t="s">
        <v>81</v>
      </c>
    </row>
    <row r="13" spans="1:28" s="4" customFormat="1" ht="51.9" customHeight="1" x14ac:dyDescent="0.2">
      <c r="A13" s="5">
        <v>0</v>
      </c>
      <c r="B13" s="6" t="s">
        <v>82</v>
      </c>
      <c r="C13" s="13">
        <v>810</v>
      </c>
      <c r="D13" s="8" t="s">
        <v>83</v>
      </c>
      <c r="E13" s="8" t="s">
        <v>84</v>
      </c>
      <c r="F13" s="8" t="s">
        <v>85</v>
      </c>
      <c r="G13" s="6" t="s">
        <v>37</v>
      </c>
      <c r="H13" s="6" t="s">
        <v>38</v>
      </c>
      <c r="I13" s="8" t="s">
        <v>39</v>
      </c>
      <c r="J13" s="9">
        <v>1</v>
      </c>
      <c r="K13" s="9">
        <v>160</v>
      </c>
      <c r="L13" s="9">
        <v>2024</v>
      </c>
      <c r="M13" s="8" t="s">
        <v>86</v>
      </c>
      <c r="N13" s="8" t="s">
        <v>56</v>
      </c>
      <c r="O13" s="8" t="s">
        <v>57</v>
      </c>
      <c r="P13" s="6" t="s">
        <v>87</v>
      </c>
      <c r="Q13" s="8" t="s">
        <v>44</v>
      </c>
      <c r="R13" s="10" t="s">
        <v>88</v>
      </c>
      <c r="S13" s="11"/>
      <c r="T13" s="6"/>
      <c r="U13" s="16" t="str">
        <f>HYPERLINK("https://media.infra-m.ru/1989/1989235/cover/1989235.jpg", "Обложка")</f>
        <v>Обложка</v>
      </c>
      <c r="V13" s="16" t="str">
        <f>HYPERLINK("https://znanium.ru/catalog/product/1989235", "Ознакомиться")</f>
        <v>Ознакомиться</v>
      </c>
      <c r="W13" s="8" t="s">
        <v>89</v>
      </c>
      <c r="X13" s="6" t="s">
        <v>90</v>
      </c>
      <c r="Y13" s="6"/>
      <c r="Z13" s="6"/>
      <c r="AA13" s="6" t="s">
        <v>48</v>
      </c>
      <c r="AB13" s="8" t="s">
        <v>91</v>
      </c>
    </row>
    <row r="14" spans="1:28" s="4" customFormat="1" ht="51.9" customHeight="1" x14ac:dyDescent="0.2">
      <c r="A14" s="5">
        <v>0</v>
      </c>
      <c r="B14" s="6" t="s">
        <v>92</v>
      </c>
      <c r="C14" s="13">
        <v>980</v>
      </c>
      <c r="D14" s="8" t="s">
        <v>93</v>
      </c>
      <c r="E14" s="8" t="s">
        <v>94</v>
      </c>
      <c r="F14" s="8" t="s">
        <v>95</v>
      </c>
      <c r="G14" s="6" t="s">
        <v>96</v>
      </c>
      <c r="H14" s="6" t="s">
        <v>38</v>
      </c>
      <c r="I14" s="8" t="s">
        <v>39</v>
      </c>
      <c r="J14" s="9">
        <v>1</v>
      </c>
      <c r="K14" s="9">
        <v>207</v>
      </c>
      <c r="L14" s="9">
        <v>2024</v>
      </c>
      <c r="M14" s="8" t="s">
        <v>97</v>
      </c>
      <c r="N14" s="8" t="s">
        <v>98</v>
      </c>
      <c r="O14" s="8" t="s">
        <v>99</v>
      </c>
      <c r="P14" s="6" t="s">
        <v>87</v>
      </c>
      <c r="Q14" s="8" t="s">
        <v>44</v>
      </c>
      <c r="R14" s="10" t="s">
        <v>100</v>
      </c>
      <c r="S14" s="11"/>
      <c r="T14" s="6" t="s">
        <v>101</v>
      </c>
      <c r="U14" s="16" t="str">
        <f>HYPERLINK("https://media.infra-m.ru/2145/2145826/cover/2145826.jpg", "Обложка")</f>
        <v>Обложка</v>
      </c>
      <c r="V14" s="16" t="str">
        <f>HYPERLINK("https://znanium.ru/catalog/product/2145826", "Ознакомиться")</f>
        <v>Ознакомиться</v>
      </c>
      <c r="W14" s="8" t="s">
        <v>102</v>
      </c>
      <c r="X14" s="6" t="s">
        <v>47</v>
      </c>
      <c r="Y14" s="6"/>
      <c r="Z14" s="6" t="s">
        <v>103</v>
      </c>
      <c r="AA14" s="6" t="s">
        <v>48</v>
      </c>
      <c r="AB14" s="8" t="s">
        <v>104</v>
      </c>
    </row>
    <row r="15" spans="1:28" s="4" customFormat="1" ht="51.9" customHeight="1" x14ac:dyDescent="0.2">
      <c r="A15" s="5">
        <v>0</v>
      </c>
      <c r="B15" s="6" t="s">
        <v>105</v>
      </c>
      <c r="C15" s="7">
        <v>1540</v>
      </c>
      <c r="D15" s="8" t="s">
        <v>106</v>
      </c>
      <c r="E15" s="8" t="s">
        <v>107</v>
      </c>
      <c r="F15" s="8" t="s">
        <v>108</v>
      </c>
      <c r="G15" s="6" t="s">
        <v>37</v>
      </c>
      <c r="H15" s="6" t="s">
        <v>38</v>
      </c>
      <c r="I15" s="8" t="s">
        <v>39</v>
      </c>
      <c r="J15" s="9">
        <v>1</v>
      </c>
      <c r="K15" s="9">
        <v>326</v>
      </c>
      <c r="L15" s="9">
        <v>2024</v>
      </c>
      <c r="M15" s="8" t="s">
        <v>109</v>
      </c>
      <c r="N15" s="8" t="s">
        <v>110</v>
      </c>
      <c r="O15" s="8" t="s">
        <v>111</v>
      </c>
      <c r="P15" s="6" t="s">
        <v>87</v>
      </c>
      <c r="Q15" s="8" t="s">
        <v>44</v>
      </c>
      <c r="R15" s="10" t="s">
        <v>112</v>
      </c>
      <c r="S15" s="11"/>
      <c r="T15" s="6"/>
      <c r="U15" s="16" t="str">
        <f>HYPERLINK("https://media.infra-m.ru/0961/0961502/cover/961502.jpg", "Обложка")</f>
        <v>Обложка</v>
      </c>
      <c r="V15" s="16" t="str">
        <f>HYPERLINK("https://znanium.ru/catalog/product/961502", "Ознакомиться")</f>
        <v>Ознакомиться</v>
      </c>
      <c r="W15" s="8" t="s">
        <v>113</v>
      </c>
      <c r="X15" s="6" t="s">
        <v>47</v>
      </c>
      <c r="Y15" s="6"/>
      <c r="Z15" s="6" t="s">
        <v>114</v>
      </c>
      <c r="AA15" s="6" t="s">
        <v>115</v>
      </c>
      <c r="AB15" s="8" t="s">
        <v>116</v>
      </c>
    </row>
    <row r="16" spans="1:28" s="4" customFormat="1" ht="51.9" customHeight="1" x14ac:dyDescent="0.2">
      <c r="A16" s="5">
        <v>0</v>
      </c>
      <c r="B16" s="6" t="s">
        <v>117</v>
      </c>
      <c r="C16" s="13">
        <v>790</v>
      </c>
      <c r="D16" s="8" t="s">
        <v>118</v>
      </c>
      <c r="E16" s="8" t="s">
        <v>119</v>
      </c>
      <c r="F16" s="8" t="s">
        <v>120</v>
      </c>
      <c r="G16" s="6" t="s">
        <v>37</v>
      </c>
      <c r="H16" s="6" t="s">
        <v>38</v>
      </c>
      <c r="I16" s="8" t="s">
        <v>39</v>
      </c>
      <c r="J16" s="9">
        <v>1</v>
      </c>
      <c r="K16" s="9">
        <v>153</v>
      </c>
      <c r="L16" s="9">
        <v>2024</v>
      </c>
      <c r="M16" s="8" t="s">
        <v>121</v>
      </c>
      <c r="N16" s="8" t="s">
        <v>110</v>
      </c>
      <c r="O16" s="8" t="s">
        <v>111</v>
      </c>
      <c r="P16" s="6" t="s">
        <v>122</v>
      </c>
      <c r="Q16" s="8" t="s">
        <v>44</v>
      </c>
      <c r="R16" s="10" t="s">
        <v>123</v>
      </c>
      <c r="S16" s="11" t="s">
        <v>124</v>
      </c>
      <c r="T16" s="6"/>
      <c r="U16" s="16" t="str">
        <f>HYPERLINK("https://media.infra-m.ru/2151/2151405/cover/2151405.jpg", "Обложка")</f>
        <v>Обложка</v>
      </c>
      <c r="V16" s="16" t="str">
        <f>HYPERLINK("https://znanium.ru/catalog/product/2151405", "Ознакомиться")</f>
        <v>Ознакомиться</v>
      </c>
      <c r="W16" s="8" t="s">
        <v>125</v>
      </c>
      <c r="X16" s="6" t="s">
        <v>60</v>
      </c>
      <c r="Y16" s="6"/>
      <c r="Z16" s="6" t="s">
        <v>103</v>
      </c>
      <c r="AA16" s="6" t="s">
        <v>126</v>
      </c>
      <c r="AB16" s="8" t="s">
        <v>127</v>
      </c>
    </row>
    <row r="17" spans="1:28" s="4" customFormat="1" ht="51.9" customHeight="1" x14ac:dyDescent="0.2">
      <c r="A17" s="5">
        <v>0</v>
      </c>
      <c r="B17" s="6" t="s">
        <v>128</v>
      </c>
      <c r="C17" s="7">
        <v>2160</v>
      </c>
      <c r="D17" s="8" t="s">
        <v>129</v>
      </c>
      <c r="E17" s="8" t="s">
        <v>130</v>
      </c>
      <c r="F17" s="8" t="s">
        <v>131</v>
      </c>
      <c r="G17" s="6" t="s">
        <v>37</v>
      </c>
      <c r="H17" s="6" t="s">
        <v>38</v>
      </c>
      <c r="I17" s="8" t="s">
        <v>54</v>
      </c>
      <c r="J17" s="9">
        <v>1</v>
      </c>
      <c r="K17" s="9">
        <v>459</v>
      </c>
      <c r="L17" s="9">
        <v>2024</v>
      </c>
      <c r="M17" s="8" t="s">
        <v>132</v>
      </c>
      <c r="N17" s="8" t="s">
        <v>110</v>
      </c>
      <c r="O17" s="8" t="s">
        <v>133</v>
      </c>
      <c r="P17" s="6" t="s">
        <v>43</v>
      </c>
      <c r="Q17" s="8" t="s">
        <v>44</v>
      </c>
      <c r="R17" s="10" t="s">
        <v>134</v>
      </c>
      <c r="S17" s="11"/>
      <c r="T17" s="6"/>
      <c r="U17" s="16" t="str">
        <f>HYPERLINK("https://media.infra-m.ru/1905/1905753/cover/1905753.jpg", "Обложка")</f>
        <v>Обложка</v>
      </c>
      <c r="V17" s="16" t="str">
        <f>HYPERLINK("https://znanium.ru/catalog/product/1905753", "Ознакомиться")</f>
        <v>Ознакомиться</v>
      </c>
      <c r="W17" s="8" t="s">
        <v>59</v>
      </c>
      <c r="X17" s="6" t="s">
        <v>90</v>
      </c>
      <c r="Y17" s="6"/>
      <c r="Z17" s="6"/>
      <c r="AA17" s="6" t="s">
        <v>48</v>
      </c>
      <c r="AB17" s="8" t="s">
        <v>135</v>
      </c>
    </row>
    <row r="18" spans="1:28" s="4" customFormat="1" ht="51.9" customHeight="1" x14ac:dyDescent="0.2">
      <c r="A18" s="5">
        <v>0</v>
      </c>
      <c r="B18" s="6" t="s">
        <v>136</v>
      </c>
      <c r="C18" s="7">
        <v>1280</v>
      </c>
      <c r="D18" s="8" t="s">
        <v>137</v>
      </c>
      <c r="E18" s="8" t="s">
        <v>138</v>
      </c>
      <c r="F18" s="8" t="s">
        <v>139</v>
      </c>
      <c r="G18" s="6" t="s">
        <v>96</v>
      </c>
      <c r="H18" s="6" t="s">
        <v>140</v>
      </c>
      <c r="I18" s="8" t="s">
        <v>39</v>
      </c>
      <c r="J18" s="9">
        <v>1</v>
      </c>
      <c r="K18" s="9">
        <v>244</v>
      </c>
      <c r="L18" s="9">
        <v>2024</v>
      </c>
      <c r="M18" s="8" t="s">
        <v>141</v>
      </c>
      <c r="N18" s="8" t="s">
        <v>98</v>
      </c>
      <c r="O18" s="8" t="s">
        <v>99</v>
      </c>
      <c r="P18" s="6" t="s">
        <v>43</v>
      </c>
      <c r="Q18" s="8" t="s">
        <v>44</v>
      </c>
      <c r="R18" s="10" t="s">
        <v>142</v>
      </c>
      <c r="S18" s="11"/>
      <c r="T18" s="6"/>
      <c r="U18" s="16" t="str">
        <f>HYPERLINK("https://media.infra-m.ru/2130/2130674/cover/2130674.jpg", "Обложка")</f>
        <v>Обложка</v>
      </c>
      <c r="V18" s="16" t="str">
        <f>HYPERLINK("https://znanium.ru/catalog/product/2130674", "Ознакомиться")</f>
        <v>Ознакомиться</v>
      </c>
      <c r="W18" s="8" t="s">
        <v>143</v>
      </c>
      <c r="X18" s="6" t="s">
        <v>67</v>
      </c>
      <c r="Y18" s="6"/>
      <c r="Z18" s="6" t="s">
        <v>103</v>
      </c>
      <c r="AA18" s="6" t="s">
        <v>144</v>
      </c>
      <c r="AB18" s="8" t="s">
        <v>145</v>
      </c>
    </row>
    <row r="19" spans="1:28" s="4" customFormat="1" ht="51.9" customHeight="1" x14ac:dyDescent="0.2">
      <c r="A19" s="5">
        <v>0</v>
      </c>
      <c r="B19" s="6" t="s">
        <v>146</v>
      </c>
      <c r="C19" s="7">
        <v>1130</v>
      </c>
      <c r="D19" s="8" t="s">
        <v>147</v>
      </c>
      <c r="E19" s="8" t="s">
        <v>148</v>
      </c>
      <c r="F19" s="8" t="s">
        <v>149</v>
      </c>
      <c r="G19" s="6" t="s">
        <v>37</v>
      </c>
      <c r="H19" s="6" t="s">
        <v>150</v>
      </c>
      <c r="I19" s="8" t="s">
        <v>39</v>
      </c>
      <c r="J19" s="9">
        <v>1</v>
      </c>
      <c r="K19" s="9">
        <v>240</v>
      </c>
      <c r="L19" s="9">
        <v>2024</v>
      </c>
      <c r="M19" s="8" t="s">
        <v>151</v>
      </c>
      <c r="N19" s="8" t="s">
        <v>56</v>
      </c>
      <c r="O19" s="8" t="s">
        <v>152</v>
      </c>
      <c r="P19" s="6" t="s">
        <v>43</v>
      </c>
      <c r="Q19" s="8" t="s">
        <v>44</v>
      </c>
      <c r="R19" s="10" t="s">
        <v>153</v>
      </c>
      <c r="S19" s="11"/>
      <c r="T19" s="6"/>
      <c r="U19" s="16" t="str">
        <f>HYPERLINK("https://media.infra-m.ru/0972/0972715/cover/972715.jpg", "Обложка")</f>
        <v>Обложка</v>
      </c>
      <c r="V19" s="16" t="str">
        <f>HYPERLINK("https://znanium.ru/catalog/product/972715", "Ознакомиться")</f>
        <v>Ознакомиться</v>
      </c>
      <c r="W19" s="8" t="s">
        <v>154</v>
      </c>
      <c r="X19" s="6" t="s">
        <v>60</v>
      </c>
      <c r="Y19" s="6"/>
      <c r="Z19" s="6" t="s">
        <v>103</v>
      </c>
      <c r="AA19" s="6" t="s">
        <v>144</v>
      </c>
      <c r="AB19" s="8" t="s">
        <v>155</v>
      </c>
    </row>
    <row r="20" spans="1:28" s="4" customFormat="1" ht="51.9" customHeight="1" x14ac:dyDescent="0.2">
      <c r="A20" s="5">
        <v>0</v>
      </c>
      <c r="B20" s="6" t="s">
        <v>156</v>
      </c>
      <c r="C20" s="7">
        <v>1730</v>
      </c>
      <c r="D20" s="8" t="s">
        <v>157</v>
      </c>
      <c r="E20" s="8" t="s">
        <v>158</v>
      </c>
      <c r="F20" s="8" t="s">
        <v>159</v>
      </c>
      <c r="G20" s="6" t="s">
        <v>37</v>
      </c>
      <c r="H20" s="6" t="s">
        <v>38</v>
      </c>
      <c r="I20" s="8" t="s">
        <v>39</v>
      </c>
      <c r="J20" s="9">
        <v>1</v>
      </c>
      <c r="K20" s="9">
        <v>368</v>
      </c>
      <c r="L20" s="9">
        <v>2024</v>
      </c>
      <c r="M20" s="8" t="s">
        <v>160</v>
      </c>
      <c r="N20" s="8" t="s">
        <v>41</v>
      </c>
      <c r="O20" s="8" t="s">
        <v>42</v>
      </c>
      <c r="P20" s="6" t="s">
        <v>43</v>
      </c>
      <c r="Q20" s="8" t="s">
        <v>44</v>
      </c>
      <c r="R20" s="10" t="s">
        <v>100</v>
      </c>
      <c r="S20" s="11" t="s">
        <v>161</v>
      </c>
      <c r="T20" s="6"/>
      <c r="U20" s="16" t="str">
        <f>HYPERLINK("https://media.infra-m.ru/1872/1872513/cover/1872513.jpg", "Обложка")</f>
        <v>Обложка</v>
      </c>
      <c r="V20" s="16" t="str">
        <f>HYPERLINK("https://znanium.ru/catalog/product/1872513", "Ознакомиться")</f>
        <v>Ознакомиться</v>
      </c>
      <c r="W20" s="8" t="s">
        <v>162</v>
      </c>
      <c r="X20" s="6" t="s">
        <v>90</v>
      </c>
      <c r="Y20" s="6"/>
      <c r="Z20" s="6" t="s">
        <v>103</v>
      </c>
      <c r="AA20" s="6" t="s">
        <v>115</v>
      </c>
      <c r="AB20" s="8" t="s">
        <v>163</v>
      </c>
    </row>
    <row r="21" spans="1:28" s="4" customFormat="1" ht="51.9" customHeight="1" x14ac:dyDescent="0.2">
      <c r="A21" s="5">
        <v>0</v>
      </c>
      <c r="B21" s="6" t="s">
        <v>164</v>
      </c>
      <c r="C21" s="13">
        <v>700</v>
      </c>
      <c r="D21" s="8" t="s">
        <v>165</v>
      </c>
      <c r="E21" s="8" t="s">
        <v>166</v>
      </c>
      <c r="F21" s="8" t="s">
        <v>167</v>
      </c>
      <c r="G21" s="6" t="s">
        <v>37</v>
      </c>
      <c r="H21" s="6" t="s">
        <v>38</v>
      </c>
      <c r="I21" s="8" t="s">
        <v>39</v>
      </c>
      <c r="J21" s="9">
        <v>1</v>
      </c>
      <c r="K21" s="9">
        <v>142</v>
      </c>
      <c r="L21" s="9">
        <v>2024</v>
      </c>
      <c r="M21" s="8" t="s">
        <v>168</v>
      </c>
      <c r="N21" s="8" t="s">
        <v>98</v>
      </c>
      <c r="O21" s="8" t="s">
        <v>169</v>
      </c>
      <c r="P21" s="6" t="s">
        <v>87</v>
      </c>
      <c r="Q21" s="8" t="s">
        <v>44</v>
      </c>
      <c r="R21" s="10" t="s">
        <v>170</v>
      </c>
      <c r="S21" s="11"/>
      <c r="T21" s="6"/>
      <c r="U21" s="16" t="str">
        <f>HYPERLINK("https://media.infra-m.ru/2081/2081627/cover/2081627.jpg", "Обложка")</f>
        <v>Обложка</v>
      </c>
      <c r="V21" s="16" t="str">
        <f>HYPERLINK("https://znanium.ru/catalog/product/2081627", "Ознакомиться")</f>
        <v>Ознакомиться</v>
      </c>
      <c r="W21" s="8" t="s">
        <v>171</v>
      </c>
      <c r="X21" s="6" t="s">
        <v>67</v>
      </c>
      <c r="Y21" s="6"/>
      <c r="Z21" s="6"/>
      <c r="AA21" s="6" t="s">
        <v>48</v>
      </c>
      <c r="AB21" s="8" t="s">
        <v>172</v>
      </c>
    </row>
    <row r="22" spans="1:28" s="4" customFormat="1" ht="51.9" customHeight="1" x14ac:dyDescent="0.2">
      <c r="A22" s="5">
        <v>0</v>
      </c>
      <c r="B22" s="6" t="s">
        <v>173</v>
      </c>
      <c r="C22" s="7">
        <v>1200</v>
      </c>
      <c r="D22" s="8" t="s">
        <v>174</v>
      </c>
      <c r="E22" s="8" t="s">
        <v>175</v>
      </c>
      <c r="F22" s="8" t="s">
        <v>176</v>
      </c>
      <c r="G22" s="6" t="s">
        <v>96</v>
      </c>
      <c r="H22" s="6" t="s">
        <v>38</v>
      </c>
      <c r="I22" s="8" t="s">
        <v>39</v>
      </c>
      <c r="J22" s="9">
        <v>1</v>
      </c>
      <c r="K22" s="9">
        <v>248</v>
      </c>
      <c r="L22" s="9">
        <v>2024</v>
      </c>
      <c r="M22" s="8" t="s">
        <v>177</v>
      </c>
      <c r="N22" s="8" t="s">
        <v>98</v>
      </c>
      <c r="O22" s="8" t="s">
        <v>169</v>
      </c>
      <c r="P22" s="6" t="s">
        <v>87</v>
      </c>
      <c r="Q22" s="8" t="s">
        <v>44</v>
      </c>
      <c r="R22" s="10" t="s">
        <v>178</v>
      </c>
      <c r="S22" s="11"/>
      <c r="T22" s="6"/>
      <c r="U22" s="16" t="str">
        <f>HYPERLINK("https://media.infra-m.ru/2150/2150766/cover/2150766.jpg", "Обложка")</f>
        <v>Обложка</v>
      </c>
      <c r="V22" s="16" t="str">
        <f>HYPERLINK("https://znanium.ru/catalog/product/2150766", "Ознакомиться")</f>
        <v>Ознакомиться</v>
      </c>
      <c r="W22" s="8" t="s">
        <v>179</v>
      </c>
      <c r="X22" s="6" t="s">
        <v>60</v>
      </c>
      <c r="Y22" s="6"/>
      <c r="Z22" s="6" t="s">
        <v>114</v>
      </c>
      <c r="AA22" s="6" t="s">
        <v>48</v>
      </c>
      <c r="AB22" s="8" t="s">
        <v>180</v>
      </c>
    </row>
    <row r="23" spans="1:28" s="4" customFormat="1" ht="51.9" customHeight="1" x14ac:dyDescent="0.2">
      <c r="A23" s="5">
        <v>0</v>
      </c>
      <c r="B23" s="6" t="s">
        <v>181</v>
      </c>
      <c r="C23" s="7">
        <v>1090</v>
      </c>
      <c r="D23" s="8" t="s">
        <v>182</v>
      </c>
      <c r="E23" s="8" t="s">
        <v>183</v>
      </c>
      <c r="F23" s="8" t="s">
        <v>184</v>
      </c>
      <c r="G23" s="6" t="s">
        <v>37</v>
      </c>
      <c r="H23" s="6" t="s">
        <v>38</v>
      </c>
      <c r="I23" s="8" t="s">
        <v>39</v>
      </c>
      <c r="J23" s="9">
        <v>1</v>
      </c>
      <c r="K23" s="9">
        <v>231</v>
      </c>
      <c r="L23" s="9">
        <v>2024</v>
      </c>
      <c r="M23" s="8" t="s">
        <v>185</v>
      </c>
      <c r="N23" s="8" t="s">
        <v>41</v>
      </c>
      <c r="O23" s="8" t="s">
        <v>186</v>
      </c>
      <c r="P23" s="6" t="s">
        <v>87</v>
      </c>
      <c r="Q23" s="8" t="s">
        <v>44</v>
      </c>
      <c r="R23" s="10" t="s">
        <v>187</v>
      </c>
      <c r="S23" s="11"/>
      <c r="T23" s="6"/>
      <c r="U23" s="16" t="str">
        <f>HYPERLINK("https://media.infra-m.ru/2147/2147814/cover/2147814.jpg", "Обложка")</f>
        <v>Обложка</v>
      </c>
      <c r="V23" s="16" t="str">
        <f>HYPERLINK("https://znanium.ru/catalog/product/2147814", "Ознакомиться")</f>
        <v>Ознакомиться</v>
      </c>
      <c r="W23" s="8" t="s">
        <v>188</v>
      </c>
      <c r="X23" s="6" t="s">
        <v>60</v>
      </c>
      <c r="Y23" s="6"/>
      <c r="Z23" s="6" t="s">
        <v>103</v>
      </c>
      <c r="AA23" s="6" t="s">
        <v>48</v>
      </c>
      <c r="AB23" s="8" t="s">
        <v>189</v>
      </c>
    </row>
    <row r="24" spans="1:28" s="4" customFormat="1" ht="51.9" customHeight="1" x14ac:dyDescent="0.2">
      <c r="A24" s="5">
        <v>0</v>
      </c>
      <c r="B24" s="6" t="s">
        <v>190</v>
      </c>
      <c r="C24" s="7">
        <v>1640</v>
      </c>
      <c r="D24" s="8" t="s">
        <v>191</v>
      </c>
      <c r="E24" s="8" t="s">
        <v>192</v>
      </c>
      <c r="F24" s="8" t="s">
        <v>193</v>
      </c>
      <c r="G24" s="6" t="s">
        <v>37</v>
      </c>
      <c r="H24" s="6" t="s">
        <v>194</v>
      </c>
      <c r="I24" s="8" t="s">
        <v>195</v>
      </c>
      <c r="J24" s="9">
        <v>1</v>
      </c>
      <c r="K24" s="9">
        <v>346</v>
      </c>
      <c r="L24" s="9">
        <v>2024</v>
      </c>
      <c r="M24" s="8" t="s">
        <v>196</v>
      </c>
      <c r="N24" s="8" t="s">
        <v>110</v>
      </c>
      <c r="O24" s="8" t="s">
        <v>197</v>
      </c>
      <c r="P24" s="6" t="s">
        <v>43</v>
      </c>
      <c r="Q24" s="8" t="s">
        <v>44</v>
      </c>
      <c r="R24" s="10" t="s">
        <v>153</v>
      </c>
      <c r="S24" s="11" t="s">
        <v>198</v>
      </c>
      <c r="T24" s="6" t="s">
        <v>101</v>
      </c>
      <c r="U24" s="16" t="str">
        <f>HYPERLINK("https://media.infra-m.ru/2139/2139105/cover/2139105.jpg", "Обложка")</f>
        <v>Обложка</v>
      </c>
      <c r="V24" s="16" t="str">
        <f>HYPERLINK("https://znanium.ru/catalog/product/2139105", "Ознакомиться")</f>
        <v>Ознакомиться</v>
      </c>
      <c r="W24" s="8"/>
      <c r="X24" s="6" t="s">
        <v>47</v>
      </c>
      <c r="Y24" s="6"/>
      <c r="Z24" s="6" t="s">
        <v>114</v>
      </c>
      <c r="AA24" s="6" t="s">
        <v>115</v>
      </c>
      <c r="AB24" s="8" t="s">
        <v>199</v>
      </c>
    </row>
    <row r="25" spans="1:28" s="4" customFormat="1" ht="51.9" customHeight="1" x14ac:dyDescent="0.2">
      <c r="A25" s="5">
        <v>0</v>
      </c>
      <c r="B25" s="6" t="s">
        <v>200</v>
      </c>
      <c r="C25" s="13">
        <v>800</v>
      </c>
      <c r="D25" s="8" t="s">
        <v>201</v>
      </c>
      <c r="E25" s="8" t="s">
        <v>202</v>
      </c>
      <c r="F25" s="8" t="s">
        <v>203</v>
      </c>
      <c r="G25" s="6" t="s">
        <v>204</v>
      </c>
      <c r="H25" s="6" t="s">
        <v>140</v>
      </c>
      <c r="I25" s="8" t="s">
        <v>39</v>
      </c>
      <c r="J25" s="9">
        <v>1</v>
      </c>
      <c r="K25" s="9">
        <v>160</v>
      </c>
      <c r="L25" s="9">
        <v>2025</v>
      </c>
      <c r="M25" s="8" t="s">
        <v>205</v>
      </c>
      <c r="N25" s="8" t="s">
        <v>110</v>
      </c>
      <c r="O25" s="8" t="s">
        <v>111</v>
      </c>
      <c r="P25" s="6" t="s">
        <v>87</v>
      </c>
      <c r="Q25" s="8" t="s">
        <v>44</v>
      </c>
      <c r="R25" s="10" t="s">
        <v>206</v>
      </c>
      <c r="S25" s="11"/>
      <c r="T25" s="6"/>
      <c r="U25" s="16" t="str">
        <f>HYPERLINK("https://media.infra-m.ru/1042/1042392/cover/1042392.jpg", "Обложка")</f>
        <v>Обложка</v>
      </c>
      <c r="V25" s="16" t="str">
        <f>HYPERLINK("https://znanium.ru/catalog/product/1042392", "Ознакомиться")</f>
        <v>Ознакомиться</v>
      </c>
      <c r="W25" s="8" t="s">
        <v>207</v>
      </c>
      <c r="X25" s="6" t="s">
        <v>208</v>
      </c>
      <c r="Y25" s="6"/>
      <c r="Z25" s="6" t="s">
        <v>103</v>
      </c>
      <c r="AA25" s="6" t="s">
        <v>209</v>
      </c>
      <c r="AB25" s="8" t="s">
        <v>210</v>
      </c>
    </row>
    <row r="26" spans="1:28" s="4" customFormat="1" ht="51.9" customHeight="1" x14ac:dyDescent="0.2">
      <c r="A26" s="5">
        <v>0</v>
      </c>
      <c r="B26" s="6" t="s">
        <v>211</v>
      </c>
      <c r="C26" s="7">
        <v>1170</v>
      </c>
      <c r="D26" s="8" t="s">
        <v>212</v>
      </c>
      <c r="E26" s="8" t="s">
        <v>213</v>
      </c>
      <c r="F26" s="8" t="s">
        <v>214</v>
      </c>
      <c r="G26" s="6" t="s">
        <v>37</v>
      </c>
      <c r="H26" s="6" t="s">
        <v>38</v>
      </c>
      <c r="I26" s="8" t="s">
        <v>39</v>
      </c>
      <c r="J26" s="9">
        <v>1</v>
      </c>
      <c r="K26" s="9">
        <v>235</v>
      </c>
      <c r="L26" s="9">
        <v>2024</v>
      </c>
      <c r="M26" s="8" t="s">
        <v>215</v>
      </c>
      <c r="N26" s="8" t="s">
        <v>41</v>
      </c>
      <c r="O26" s="8" t="s">
        <v>216</v>
      </c>
      <c r="P26" s="6" t="s">
        <v>43</v>
      </c>
      <c r="Q26" s="8" t="s">
        <v>44</v>
      </c>
      <c r="R26" s="10" t="s">
        <v>217</v>
      </c>
      <c r="S26" s="11"/>
      <c r="T26" s="6"/>
      <c r="U26" s="16" t="str">
        <f>HYPERLINK("https://media.infra-m.ru/1863/1863249/cover/1863249.jpg", "Обложка")</f>
        <v>Обложка</v>
      </c>
      <c r="V26" s="16" t="str">
        <f>HYPERLINK("https://znanium.ru/catalog/product/1863249", "Ознакомиться")</f>
        <v>Ознакомиться</v>
      </c>
      <c r="W26" s="8" t="s">
        <v>218</v>
      </c>
      <c r="X26" s="6" t="s">
        <v>74</v>
      </c>
      <c r="Y26" s="6"/>
      <c r="Z26" s="6"/>
      <c r="AA26" s="6" t="s">
        <v>48</v>
      </c>
      <c r="AB26" s="8" t="s">
        <v>219</v>
      </c>
    </row>
    <row r="27" spans="1:28" s="4" customFormat="1" ht="51.9" customHeight="1" x14ac:dyDescent="0.2">
      <c r="A27" s="5">
        <v>0</v>
      </c>
      <c r="B27" s="6" t="s">
        <v>220</v>
      </c>
      <c r="C27" s="7">
        <v>1360</v>
      </c>
      <c r="D27" s="8" t="s">
        <v>221</v>
      </c>
      <c r="E27" s="8" t="s">
        <v>222</v>
      </c>
      <c r="F27" s="8" t="s">
        <v>223</v>
      </c>
      <c r="G27" s="6" t="s">
        <v>37</v>
      </c>
      <c r="H27" s="6" t="s">
        <v>38</v>
      </c>
      <c r="I27" s="8" t="s">
        <v>39</v>
      </c>
      <c r="J27" s="9">
        <v>1</v>
      </c>
      <c r="K27" s="9">
        <v>281</v>
      </c>
      <c r="L27" s="9">
        <v>2024</v>
      </c>
      <c r="M27" s="8" t="s">
        <v>224</v>
      </c>
      <c r="N27" s="8" t="s">
        <v>41</v>
      </c>
      <c r="O27" s="8" t="s">
        <v>216</v>
      </c>
      <c r="P27" s="6" t="s">
        <v>43</v>
      </c>
      <c r="Q27" s="8" t="s">
        <v>44</v>
      </c>
      <c r="R27" s="10" t="s">
        <v>225</v>
      </c>
      <c r="S27" s="11"/>
      <c r="T27" s="6"/>
      <c r="U27" s="16" t="str">
        <f>HYPERLINK("https://media.infra-m.ru/2150/2150768/cover/2150768.jpg", "Обложка")</f>
        <v>Обложка</v>
      </c>
      <c r="V27" s="16" t="str">
        <f>HYPERLINK("https://znanium.ru/catalog/product/2150768", "Ознакомиться")</f>
        <v>Ознакомиться</v>
      </c>
      <c r="W27" s="8" t="s">
        <v>226</v>
      </c>
      <c r="X27" s="6" t="s">
        <v>60</v>
      </c>
      <c r="Y27" s="6"/>
      <c r="Z27" s="6" t="s">
        <v>103</v>
      </c>
      <c r="AA27" s="6" t="s">
        <v>48</v>
      </c>
      <c r="AB27" s="8" t="s">
        <v>227</v>
      </c>
    </row>
    <row r="28" spans="1:28" s="4" customFormat="1" ht="51.9" customHeight="1" x14ac:dyDescent="0.2">
      <c r="A28" s="5">
        <v>0</v>
      </c>
      <c r="B28" s="6" t="s">
        <v>228</v>
      </c>
      <c r="C28" s="13">
        <v>850</v>
      </c>
      <c r="D28" s="8" t="s">
        <v>229</v>
      </c>
      <c r="E28" s="8" t="s">
        <v>230</v>
      </c>
      <c r="F28" s="8" t="s">
        <v>231</v>
      </c>
      <c r="G28" s="6" t="s">
        <v>37</v>
      </c>
      <c r="H28" s="6" t="s">
        <v>38</v>
      </c>
      <c r="I28" s="8" t="s">
        <v>39</v>
      </c>
      <c r="J28" s="9">
        <v>1</v>
      </c>
      <c r="K28" s="9">
        <v>170</v>
      </c>
      <c r="L28" s="9">
        <v>2024</v>
      </c>
      <c r="M28" s="8" t="s">
        <v>232</v>
      </c>
      <c r="N28" s="8" t="s">
        <v>110</v>
      </c>
      <c r="O28" s="8" t="s">
        <v>111</v>
      </c>
      <c r="P28" s="6" t="s">
        <v>87</v>
      </c>
      <c r="Q28" s="8" t="s">
        <v>44</v>
      </c>
      <c r="R28" s="10" t="s">
        <v>233</v>
      </c>
      <c r="S28" s="11"/>
      <c r="T28" s="6"/>
      <c r="U28" s="16" t="str">
        <f>HYPERLINK("https://media.infra-m.ru/2004/2004282/cover/2004282.jpg", "Обложка")</f>
        <v>Обложка</v>
      </c>
      <c r="V28" s="16" t="str">
        <f>HYPERLINK("https://znanium.ru/catalog/product/2162492", "Ознакомиться")</f>
        <v>Ознакомиться</v>
      </c>
      <c r="W28" s="8" t="s">
        <v>234</v>
      </c>
      <c r="X28" s="6" t="s">
        <v>60</v>
      </c>
      <c r="Y28" s="6"/>
      <c r="Z28" s="6"/>
      <c r="AA28" s="6" t="s">
        <v>48</v>
      </c>
      <c r="AB28" s="8" t="s">
        <v>235</v>
      </c>
    </row>
    <row r="29" spans="1:28" s="4" customFormat="1" ht="51.9" customHeight="1" x14ac:dyDescent="0.2">
      <c r="A29" s="5">
        <v>0</v>
      </c>
      <c r="B29" s="6" t="s">
        <v>236</v>
      </c>
      <c r="C29" s="7">
        <v>1240</v>
      </c>
      <c r="D29" s="8" t="s">
        <v>237</v>
      </c>
      <c r="E29" s="8" t="s">
        <v>238</v>
      </c>
      <c r="F29" s="8" t="s">
        <v>239</v>
      </c>
      <c r="G29" s="6" t="s">
        <v>37</v>
      </c>
      <c r="H29" s="6" t="s">
        <v>38</v>
      </c>
      <c r="I29" s="8" t="s">
        <v>39</v>
      </c>
      <c r="J29" s="9">
        <v>1</v>
      </c>
      <c r="K29" s="9">
        <v>251</v>
      </c>
      <c r="L29" s="9">
        <v>2024</v>
      </c>
      <c r="M29" s="8" t="s">
        <v>240</v>
      </c>
      <c r="N29" s="8" t="s">
        <v>110</v>
      </c>
      <c r="O29" s="8" t="s">
        <v>133</v>
      </c>
      <c r="P29" s="6" t="s">
        <v>43</v>
      </c>
      <c r="Q29" s="8" t="s">
        <v>44</v>
      </c>
      <c r="R29" s="10" t="s">
        <v>241</v>
      </c>
      <c r="S29" s="11"/>
      <c r="T29" s="6"/>
      <c r="U29" s="16" t="str">
        <f>HYPERLINK("https://media.infra-m.ru/1913/1913538/cover/1913538.jpg", "Обложка")</f>
        <v>Обложка</v>
      </c>
      <c r="V29" s="16" t="str">
        <f>HYPERLINK("https://znanium.ru/catalog/product/1913538", "Ознакомиться")</f>
        <v>Ознакомиться</v>
      </c>
      <c r="W29" s="8" t="s">
        <v>242</v>
      </c>
      <c r="X29" s="6" t="s">
        <v>47</v>
      </c>
      <c r="Y29" s="6"/>
      <c r="Z29" s="6"/>
      <c r="AA29" s="6" t="s">
        <v>48</v>
      </c>
      <c r="AB29" s="8" t="s">
        <v>243</v>
      </c>
    </row>
    <row r="30" spans="1:28" s="4" customFormat="1" ht="51.9" customHeight="1" x14ac:dyDescent="0.2">
      <c r="A30" s="5">
        <v>0</v>
      </c>
      <c r="B30" s="6" t="s">
        <v>244</v>
      </c>
      <c r="C30" s="7">
        <v>1600</v>
      </c>
      <c r="D30" s="8" t="s">
        <v>245</v>
      </c>
      <c r="E30" s="8" t="s">
        <v>246</v>
      </c>
      <c r="F30" s="8" t="s">
        <v>247</v>
      </c>
      <c r="G30" s="6" t="s">
        <v>37</v>
      </c>
      <c r="H30" s="6" t="s">
        <v>38</v>
      </c>
      <c r="I30" s="8" t="s">
        <v>39</v>
      </c>
      <c r="J30" s="9">
        <v>1</v>
      </c>
      <c r="K30" s="9">
        <v>333</v>
      </c>
      <c r="L30" s="9">
        <v>2024</v>
      </c>
      <c r="M30" s="8" t="s">
        <v>248</v>
      </c>
      <c r="N30" s="8" t="s">
        <v>41</v>
      </c>
      <c r="O30" s="8" t="s">
        <v>186</v>
      </c>
      <c r="P30" s="6" t="s">
        <v>87</v>
      </c>
      <c r="Q30" s="8" t="s">
        <v>44</v>
      </c>
      <c r="R30" s="10" t="s">
        <v>249</v>
      </c>
      <c r="S30" s="11" t="s">
        <v>250</v>
      </c>
      <c r="T30" s="6"/>
      <c r="U30" s="16" t="str">
        <f>HYPERLINK("https://media.infra-m.ru/2138/2138112/cover/2138112.jpg", "Обложка")</f>
        <v>Обложка</v>
      </c>
      <c r="V30" s="16" t="str">
        <f>HYPERLINK("https://znanium.ru/catalog/product/2138112", "Ознакомиться")</f>
        <v>Ознакомиться</v>
      </c>
      <c r="W30" s="8" t="s">
        <v>251</v>
      </c>
      <c r="X30" s="6" t="s">
        <v>47</v>
      </c>
      <c r="Y30" s="6"/>
      <c r="Z30" s="6"/>
      <c r="AA30" s="6" t="s">
        <v>115</v>
      </c>
      <c r="AB30" s="8" t="s">
        <v>252</v>
      </c>
    </row>
    <row r="31" spans="1:28" s="4" customFormat="1" ht="51.9" customHeight="1" x14ac:dyDescent="0.2">
      <c r="A31" s="5">
        <v>0</v>
      </c>
      <c r="B31" s="6" t="s">
        <v>253</v>
      </c>
      <c r="C31" s="7">
        <v>1090</v>
      </c>
      <c r="D31" s="8" t="s">
        <v>254</v>
      </c>
      <c r="E31" s="8" t="s">
        <v>255</v>
      </c>
      <c r="F31" s="8" t="s">
        <v>256</v>
      </c>
      <c r="G31" s="6" t="s">
        <v>96</v>
      </c>
      <c r="H31" s="6" t="s">
        <v>194</v>
      </c>
      <c r="I31" s="8" t="s">
        <v>195</v>
      </c>
      <c r="J31" s="9">
        <v>1</v>
      </c>
      <c r="K31" s="9">
        <v>232</v>
      </c>
      <c r="L31" s="9">
        <v>2024</v>
      </c>
      <c r="M31" s="8" t="s">
        <v>257</v>
      </c>
      <c r="N31" s="8" t="s">
        <v>110</v>
      </c>
      <c r="O31" s="8" t="s">
        <v>258</v>
      </c>
      <c r="P31" s="6" t="s">
        <v>43</v>
      </c>
      <c r="Q31" s="8" t="s">
        <v>44</v>
      </c>
      <c r="R31" s="10" t="s">
        <v>259</v>
      </c>
      <c r="S31" s="11"/>
      <c r="T31" s="6"/>
      <c r="U31" s="16" t="str">
        <f>HYPERLINK("https://media.infra-m.ru/2136/2136106/cover/2136106.jpg", "Обложка")</f>
        <v>Обложка</v>
      </c>
      <c r="V31" s="12"/>
      <c r="W31" s="8" t="s">
        <v>260</v>
      </c>
      <c r="X31" s="6" t="s">
        <v>90</v>
      </c>
      <c r="Y31" s="6"/>
      <c r="Z31" s="6"/>
      <c r="AA31" s="6" t="s">
        <v>48</v>
      </c>
      <c r="AB31" s="8" t="s">
        <v>261</v>
      </c>
    </row>
    <row r="32" spans="1:28" s="4" customFormat="1" ht="51.9" customHeight="1" x14ac:dyDescent="0.2">
      <c r="A32" s="5">
        <v>0</v>
      </c>
      <c r="B32" s="6" t="s">
        <v>262</v>
      </c>
      <c r="C32" s="7">
        <v>1930</v>
      </c>
      <c r="D32" s="8" t="s">
        <v>263</v>
      </c>
      <c r="E32" s="8" t="s">
        <v>264</v>
      </c>
      <c r="F32" s="8" t="s">
        <v>265</v>
      </c>
      <c r="G32" s="6" t="s">
        <v>37</v>
      </c>
      <c r="H32" s="6" t="s">
        <v>38</v>
      </c>
      <c r="I32" s="8" t="s">
        <v>39</v>
      </c>
      <c r="J32" s="9">
        <v>1</v>
      </c>
      <c r="K32" s="9">
        <v>410</v>
      </c>
      <c r="L32" s="9">
        <v>2024</v>
      </c>
      <c r="M32" s="8" t="s">
        <v>266</v>
      </c>
      <c r="N32" s="8" t="s">
        <v>41</v>
      </c>
      <c r="O32" s="8" t="s">
        <v>186</v>
      </c>
      <c r="P32" s="6" t="s">
        <v>87</v>
      </c>
      <c r="Q32" s="8" t="s">
        <v>44</v>
      </c>
      <c r="R32" s="10" t="s">
        <v>267</v>
      </c>
      <c r="S32" s="11"/>
      <c r="T32" s="6"/>
      <c r="U32" s="16" t="str">
        <f>HYPERLINK("https://media.infra-m.ru/2147/2147816/cover/2147816.jpg", "Обложка")</f>
        <v>Обложка</v>
      </c>
      <c r="V32" s="16" t="str">
        <f>HYPERLINK("https://znanium.ru/catalog/product/2147816", "Ознакомиться")</f>
        <v>Ознакомиться</v>
      </c>
      <c r="W32" s="8" t="s">
        <v>268</v>
      </c>
      <c r="X32" s="6" t="s">
        <v>47</v>
      </c>
      <c r="Y32" s="6"/>
      <c r="Z32" s="6" t="s">
        <v>114</v>
      </c>
      <c r="AA32" s="6" t="s">
        <v>48</v>
      </c>
      <c r="AB32" s="8" t="s">
        <v>269</v>
      </c>
    </row>
    <row r="33" spans="1:28" s="4" customFormat="1" ht="51.9" customHeight="1" x14ac:dyDescent="0.2">
      <c r="A33" s="5">
        <v>0</v>
      </c>
      <c r="B33" s="6" t="s">
        <v>270</v>
      </c>
      <c r="C33" s="7">
        <v>1530</v>
      </c>
      <c r="D33" s="8" t="s">
        <v>271</v>
      </c>
      <c r="E33" s="8" t="s">
        <v>272</v>
      </c>
      <c r="F33" s="8" t="s">
        <v>273</v>
      </c>
      <c r="G33" s="6" t="s">
        <v>37</v>
      </c>
      <c r="H33" s="6" t="s">
        <v>38</v>
      </c>
      <c r="I33" s="8" t="s">
        <v>54</v>
      </c>
      <c r="J33" s="9">
        <v>1</v>
      </c>
      <c r="K33" s="9">
        <v>306</v>
      </c>
      <c r="L33" s="9">
        <v>2024</v>
      </c>
      <c r="M33" s="8" t="s">
        <v>274</v>
      </c>
      <c r="N33" s="8" t="s">
        <v>110</v>
      </c>
      <c r="O33" s="8" t="s">
        <v>133</v>
      </c>
      <c r="P33" s="6" t="s">
        <v>43</v>
      </c>
      <c r="Q33" s="8" t="s">
        <v>44</v>
      </c>
      <c r="R33" s="10" t="s">
        <v>275</v>
      </c>
      <c r="S33" s="11"/>
      <c r="T33" s="6"/>
      <c r="U33" s="16" t="str">
        <f>HYPERLINK("https://media.infra-m.ru/2023/2023030/cover/2023030.jpg", "Обложка")</f>
        <v>Обложка</v>
      </c>
      <c r="V33" s="16" t="str">
        <f>HYPERLINK("https://znanium.ru/catalog/product/2023030", "Ознакомиться")</f>
        <v>Ознакомиться</v>
      </c>
      <c r="W33" s="8" t="s">
        <v>59</v>
      </c>
      <c r="X33" s="6" t="s">
        <v>208</v>
      </c>
      <c r="Y33" s="6"/>
      <c r="Z33" s="6"/>
      <c r="AA33" s="6" t="s">
        <v>48</v>
      </c>
      <c r="AB33" s="8" t="s">
        <v>276</v>
      </c>
    </row>
    <row r="34" spans="1:28" s="4" customFormat="1" ht="51.9" customHeight="1" x14ac:dyDescent="0.2">
      <c r="A34" s="5">
        <v>0</v>
      </c>
      <c r="B34" s="6" t="s">
        <v>277</v>
      </c>
      <c r="C34" s="7">
        <v>1270</v>
      </c>
      <c r="D34" s="8" t="s">
        <v>278</v>
      </c>
      <c r="E34" s="8" t="s">
        <v>279</v>
      </c>
      <c r="F34" s="8" t="s">
        <v>280</v>
      </c>
      <c r="G34" s="6" t="s">
        <v>37</v>
      </c>
      <c r="H34" s="6" t="s">
        <v>38</v>
      </c>
      <c r="I34" s="8" t="s">
        <v>39</v>
      </c>
      <c r="J34" s="9">
        <v>1</v>
      </c>
      <c r="K34" s="9">
        <v>261</v>
      </c>
      <c r="L34" s="9">
        <v>2024</v>
      </c>
      <c r="M34" s="8" t="s">
        <v>281</v>
      </c>
      <c r="N34" s="8" t="s">
        <v>282</v>
      </c>
      <c r="O34" s="8" t="s">
        <v>283</v>
      </c>
      <c r="P34" s="6" t="s">
        <v>284</v>
      </c>
      <c r="Q34" s="8" t="s">
        <v>44</v>
      </c>
      <c r="R34" s="10" t="s">
        <v>285</v>
      </c>
      <c r="S34" s="11"/>
      <c r="T34" s="6"/>
      <c r="U34" s="16" t="str">
        <f>HYPERLINK("https://media.infra-m.ru/1865/1865677/cover/1865677.jpg", "Обложка")</f>
        <v>Обложка</v>
      </c>
      <c r="V34" s="16" t="str">
        <f>HYPERLINK("https://znanium.ru/catalog/product/1865677", "Ознакомиться")</f>
        <v>Ознакомиться</v>
      </c>
      <c r="W34" s="8" t="s">
        <v>286</v>
      </c>
      <c r="X34" s="6" t="s">
        <v>74</v>
      </c>
      <c r="Y34" s="6"/>
      <c r="Z34" s="6"/>
      <c r="AA34" s="6" t="s">
        <v>48</v>
      </c>
      <c r="AB34" s="8" t="s">
        <v>287</v>
      </c>
    </row>
    <row r="35" spans="1:28" s="4" customFormat="1" ht="51.9" customHeight="1" x14ac:dyDescent="0.2">
      <c r="A35" s="5">
        <v>0</v>
      </c>
      <c r="B35" s="6" t="s">
        <v>288</v>
      </c>
      <c r="C35" s="7">
        <v>1380</v>
      </c>
      <c r="D35" s="8" t="s">
        <v>289</v>
      </c>
      <c r="E35" s="8" t="s">
        <v>290</v>
      </c>
      <c r="F35" s="8" t="s">
        <v>291</v>
      </c>
      <c r="G35" s="6" t="s">
        <v>96</v>
      </c>
      <c r="H35" s="6" t="s">
        <v>38</v>
      </c>
      <c r="I35" s="8" t="s">
        <v>39</v>
      </c>
      <c r="J35" s="9">
        <v>1</v>
      </c>
      <c r="K35" s="9">
        <v>290</v>
      </c>
      <c r="L35" s="9">
        <v>2024</v>
      </c>
      <c r="M35" s="8" t="s">
        <v>292</v>
      </c>
      <c r="N35" s="8" t="s">
        <v>293</v>
      </c>
      <c r="O35" s="8" t="s">
        <v>294</v>
      </c>
      <c r="P35" s="6" t="s">
        <v>43</v>
      </c>
      <c r="Q35" s="8" t="s">
        <v>44</v>
      </c>
      <c r="R35" s="10" t="s">
        <v>295</v>
      </c>
      <c r="S35" s="11" t="s">
        <v>296</v>
      </c>
      <c r="T35" s="6"/>
      <c r="U35" s="16" t="str">
        <f>HYPERLINK("https://media.infra-m.ru/2151/2151176/cover/2151176.jpg", "Обложка")</f>
        <v>Обложка</v>
      </c>
      <c r="V35" s="16" t="str">
        <f>HYPERLINK("https://znanium.ru/catalog/product/2151176", "Ознакомиться")</f>
        <v>Ознакомиться</v>
      </c>
      <c r="W35" s="8" t="s">
        <v>297</v>
      </c>
      <c r="X35" s="6" t="s">
        <v>60</v>
      </c>
      <c r="Y35" s="6"/>
      <c r="Z35" s="6" t="s">
        <v>103</v>
      </c>
      <c r="AA35" s="6" t="s">
        <v>48</v>
      </c>
      <c r="AB35" s="8" t="s">
        <v>298</v>
      </c>
    </row>
    <row r="36" spans="1:28" s="4" customFormat="1" ht="51.9" customHeight="1" x14ac:dyDescent="0.2">
      <c r="A36" s="5">
        <v>0</v>
      </c>
      <c r="B36" s="6" t="s">
        <v>299</v>
      </c>
      <c r="C36" s="13">
        <v>780</v>
      </c>
      <c r="D36" s="8" t="s">
        <v>300</v>
      </c>
      <c r="E36" s="8" t="s">
        <v>301</v>
      </c>
      <c r="F36" s="8" t="s">
        <v>302</v>
      </c>
      <c r="G36" s="6" t="s">
        <v>37</v>
      </c>
      <c r="H36" s="6" t="s">
        <v>38</v>
      </c>
      <c r="I36" s="8" t="s">
        <v>39</v>
      </c>
      <c r="J36" s="9">
        <v>1</v>
      </c>
      <c r="K36" s="9">
        <v>155</v>
      </c>
      <c r="L36" s="9">
        <v>2024</v>
      </c>
      <c r="M36" s="8" t="s">
        <v>303</v>
      </c>
      <c r="N36" s="8" t="s">
        <v>110</v>
      </c>
      <c r="O36" s="8" t="s">
        <v>133</v>
      </c>
      <c r="P36" s="6" t="s">
        <v>87</v>
      </c>
      <c r="Q36" s="8" t="s">
        <v>44</v>
      </c>
      <c r="R36" s="10" t="s">
        <v>134</v>
      </c>
      <c r="S36" s="11"/>
      <c r="T36" s="6"/>
      <c r="U36" s="16" t="str">
        <f>HYPERLINK("https://media.infra-m.ru/2030/2030898/cover/2030898.jpg", "Обложка")</f>
        <v>Обложка</v>
      </c>
      <c r="V36" s="16" t="str">
        <f>HYPERLINK("https://znanium.ru/catalog/product/2030898", "Ознакомиться")</f>
        <v>Ознакомиться</v>
      </c>
      <c r="W36" s="8" t="s">
        <v>304</v>
      </c>
      <c r="X36" s="6" t="s">
        <v>67</v>
      </c>
      <c r="Y36" s="6"/>
      <c r="Z36" s="6"/>
      <c r="AA36" s="6" t="s">
        <v>48</v>
      </c>
      <c r="AB36" s="8" t="s">
        <v>305</v>
      </c>
    </row>
    <row r="37" spans="1:28" s="4" customFormat="1" ht="51.9" customHeight="1" x14ac:dyDescent="0.2">
      <c r="A37" s="5">
        <v>0</v>
      </c>
      <c r="B37" s="6" t="s">
        <v>306</v>
      </c>
      <c r="C37" s="7">
        <v>1140</v>
      </c>
      <c r="D37" s="8" t="s">
        <v>307</v>
      </c>
      <c r="E37" s="8" t="s">
        <v>308</v>
      </c>
      <c r="F37" s="8" t="s">
        <v>309</v>
      </c>
      <c r="G37" s="6" t="s">
        <v>37</v>
      </c>
      <c r="H37" s="6" t="s">
        <v>38</v>
      </c>
      <c r="I37" s="8" t="s">
        <v>39</v>
      </c>
      <c r="J37" s="9">
        <v>1</v>
      </c>
      <c r="K37" s="9">
        <v>225</v>
      </c>
      <c r="L37" s="9">
        <v>2024</v>
      </c>
      <c r="M37" s="8" t="s">
        <v>310</v>
      </c>
      <c r="N37" s="8" t="s">
        <v>56</v>
      </c>
      <c r="O37" s="8" t="s">
        <v>57</v>
      </c>
      <c r="P37" s="6" t="s">
        <v>87</v>
      </c>
      <c r="Q37" s="8" t="s">
        <v>44</v>
      </c>
      <c r="R37" s="10" t="s">
        <v>153</v>
      </c>
      <c r="S37" s="11"/>
      <c r="T37" s="6"/>
      <c r="U37" s="16" t="str">
        <f>HYPERLINK("https://media.infra-m.ru/2137/2137809/cover/2137809.jpg", "Обложка")</f>
        <v>Обложка</v>
      </c>
      <c r="V37" s="16" t="str">
        <f>HYPERLINK("https://znanium.ru/catalog/product/2137809", "Ознакомиться")</f>
        <v>Ознакомиться</v>
      </c>
      <c r="W37" s="8" t="s">
        <v>311</v>
      </c>
      <c r="X37" s="6" t="s">
        <v>208</v>
      </c>
      <c r="Y37" s="6"/>
      <c r="Z37" s="6"/>
      <c r="AA37" s="6" t="s">
        <v>48</v>
      </c>
      <c r="AB37" s="8" t="s">
        <v>312</v>
      </c>
    </row>
    <row r="38" spans="1:28" s="4" customFormat="1" ht="51.9" customHeight="1" x14ac:dyDescent="0.2">
      <c r="A38" s="5">
        <v>0</v>
      </c>
      <c r="B38" s="6" t="s">
        <v>313</v>
      </c>
      <c r="C38" s="7">
        <v>1590</v>
      </c>
      <c r="D38" s="8" t="s">
        <v>314</v>
      </c>
      <c r="E38" s="8" t="s">
        <v>315</v>
      </c>
      <c r="F38" s="8" t="s">
        <v>316</v>
      </c>
      <c r="G38" s="6" t="s">
        <v>96</v>
      </c>
      <c r="H38" s="6" t="s">
        <v>38</v>
      </c>
      <c r="I38" s="8" t="s">
        <v>39</v>
      </c>
      <c r="J38" s="9">
        <v>1</v>
      </c>
      <c r="K38" s="9">
        <v>337</v>
      </c>
      <c r="L38" s="9">
        <v>2024</v>
      </c>
      <c r="M38" s="8" t="s">
        <v>317</v>
      </c>
      <c r="N38" s="8" t="s">
        <v>110</v>
      </c>
      <c r="O38" s="8" t="s">
        <v>197</v>
      </c>
      <c r="P38" s="6" t="s">
        <v>87</v>
      </c>
      <c r="Q38" s="8" t="s">
        <v>44</v>
      </c>
      <c r="R38" s="10" t="s">
        <v>318</v>
      </c>
      <c r="S38" s="11"/>
      <c r="T38" s="6"/>
      <c r="U38" s="16" t="str">
        <f>HYPERLINK("https://media.infra-m.ru/2152/2152195/cover/2152195.jpg", "Обложка")</f>
        <v>Обложка</v>
      </c>
      <c r="V38" s="16" t="str">
        <f>HYPERLINK("https://znanium.ru/catalog/product/2152195", "Ознакомиться")</f>
        <v>Ознакомиться</v>
      </c>
      <c r="W38" s="8" t="s">
        <v>319</v>
      </c>
      <c r="X38" s="6" t="s">
        <v>60</v>
      </c>
      <c r="Y38" s="6"/>
      <c r="Z38" s="6" t="s">
        <v>320</v>
      </c>
      <c r="AA38" s="6" t="s">
        <v>48</v>
      </c>
      <c r="AB38" s="8" t="s">
        <v>321</v>
      </c>
    </row>
    <row r="39" spans="1:28" s="4" customFormat="1" ht="51.9" customHeight="1" x14ac:dyDescent="0.2">
      <c r="A39" s="5">
        <v>0</v>
      </c>
      <c r="B39" s="6" t="s">
        <v>322</v>
      </c>
      <c r="C39" s="7">
        <v>1690</v>
      </c>
      <c r="D39" s="8" t="s">
        <v>323</v>
      </c>
      <c r="E39" s="8" t="s">
        <v>324</v>
      </c>
      <c r="F39" s="8" t="s">
        <v>325</v>
      </c>
      <c r="G39" s="6" t="s">
        <v>37</v>
      </c>
      <c r="H39" s="6" t="s">
        <v>38</v>
      </c>
      <c r="I39" s="8" t="s">
        <v>39</v>
      </c>
      <c r="J39" s="9">
        <v>1</v>
      </c>
      <c r="K39" s="9">
        <v>343</v>
      </c>
      <c r="L39" s="9">
        <v>2024</v>
      </c>
      <c r="M39" s="8" t="s">
        <v>326</v>
      </c>
      <c r="N39" s="8" t="s">
        <v>110</v>
      </c>
      <c r="O39" s="8" t="s">
        <v>197</v>
      </c>
      <c r="P39" s="6" t="s">
        <v>87</v>
      </c>
      <c r="Q39" s="8" t="s">
        <v>44</v>
      </c>
      <c r="R39" s="10" t="s">
        <v>327</v>
      </c>
      <c r="S39" s="11"/>
      <c r="T39" s="6"/>
      <c r="U39" s="16" t="str">
        <f>HYPERLINK("https://media.infra-m.ru/1865/1865712/cover/1865712.jpg", "Обложка")</f>
        <v>Обложка</v>
      </c>
      <c r="V39" s="16" t="str">
        <f>HYPERLINK("https://znanium.ru/catalog/product/1865712", "Ознакомиться")</f>
        <v>Ознакомиться</v>
      </c>
      <c r="W39" s="8" t="s">
        <v>328</v>
      </c>
      <c r="X39" s="6" t="s">
        <v>47</v>
      </c>
      <c r="Y39" s="6"/>
      <c r="Z39" s="6"/>
      <c r="AA39" s="6" t="s">
        <v>48</v>
      </c>
      <c r="AB39" s="8" t="s">
        <v>329</v>
      </c>
    </row>
    <row r="40" spans="1:28" s="4" customFormat="1" ht="51.9" customHeight="1" x14ac:dyDescent="0.2">
      <c r="A40" s="5">
        <v>0</v>
      </c>
      <c r="B40" s="6" t="s">
        <v>330</v>
      </c>
      <c r="C40" s="7">
        <v>1160</v>
      </c>
      <c r="D40" s="8" t="s">
        <v>331</v>
      </c>
      <c r="E40" s="8" t="s">
        <v>332</v>
      </c>
      <c r="F40" s="8" t="s">
        <v>333</v>
      </c>
      <c r="G40" s="6" t="s">
        <v>37</v>
      </c>
      <c r="H40" s="6" t="s">
        <v>38</v>
      </c>
      <c r="I40" s="8" t="s">
        <v>39</v>
      </c>
      <c r="J40" s="9">
        <v>1</v>
      </c>
      <c r="K40" s="9">
        <v>210</v>
      </c>
      <c r="L40" s="9">
        <v>2024</v>
      </c>
      <c r="M40" s="8" t="s">
        <v>334</v>
      </c>
      <c r="N40" s="8" t="s">
        <v>110</v>
      </c>
      <c r="O40" s="8" t="s">
        <v>335</v>
      </c>
      <c r="P40" s="6" t="s">
        <v>87</v>
      </c>
      <c r="Q40" s="8" t="s">
        <v>44</v>
      </c>
      <c r="R40" s="10" t="s">
        <v>206</v>
      </c>
      <c r="S40" s="11"/>
      <c r="T40" s="6"/>
      <c r="U40" s="16" t="str">
        <f>HYPERLINK("https://media.infra-m.ru/2063/2063437/cover/2063437.jpg", "Обложка")</f>
        <v>Обложка</v>
      </c>
      <c r="V40" s="16" t="str">
        <f>HYPERLINK("https://znanium.ru/catalog/product/2063437", "Ознакомиться")</f>
        <v>Ознакомиться</v>
      </c>
      <c r="W40" s="8" t="s">
        <v>268</v>
      </c>
      <c r="X40" s="6" t="s">
        <v>208</v>
      </c>
      <c r="Y40" s="6"/>
      <c r="Z40" s="6"/>
      <c r="AA40" s="6" t="s">
        <v>48</v>
      </c>
      <c r="AB40" s="8" t="s">
        <v>336</v>
      </c>
    </row>
    <row r="41" spans="1:28" s="4" customFormat="1" ht="51.9" customHeight="1" x14ac:dyDescent="0.2">
      <c r="A41" s="5">
        <v>0</v>
      </c>
      <c r="B41" s="6" t="s">
        <v>337</v>
      </c>
      <c r="C41" s="7">
        <v>1660</v>
      </c>
      <c r="D41" s="8" t="s">
        <v>338</v>
      </c>
      <c r="E41" s="8" t="s">
        <v>339</v>
      </c>
      <c r="F41" s="8" t="s">
        <v>340</v>
      </c>
      <c r="G41" s="6" t="s">
        <v>37</v>
      </c>
      <c r="H41" s="6" t="s">
        <v>38</v>
      </c>
      <c r="I41" s="8" t="s">
        <v>39</v>
      </c>
      <c r="J41" s="9">
        <v>1</v>
      </c>
      <c r="K41" s="9">
        <v>342</v>
      </c>
      <c r="L41" s="9">
        <v>2024</v>
      </c>
      <c r="M41" s="8" t="s">
        <v>341</v>
      </c>
      <c r="N41" s="8" t="s">
        <v>110</v>
      </c>
      <c r="O41" s="8" t="s">
        <v>133</v>
      </c>
      <c r="P41" s="6" t="s">
        <v>43</v>
      </c>
      <c r="Q41" s="8" t="s">
        <v>44</v>
      </c>
      <c r="R41" s="10" t="s">
        <v>134</v>
      </c>
      <c r="S41" s="11"/>
      <c r="T41" s="6"/>
      <c r="U41" s="16" t="str">
        <f>HYPERLINK("https://media.infra-m.ru/1870/1870567/cover/1870567.jpg", "Обложка")</f>
        <v>Обложка</v>
      </c>
      <c r="V41" s="16" t="str">
        <f>HYPERLINK("https://znanium.ru/catalog/product/1870567", "Ознакомиться")</f>
        <v>Ознакомиться</v>
      </c>
      <c r="W41" s="8" t="s">
        <v>342</v>
      </c>
      <c r="X41" s="6" t="s">
        <v>74</v>
      </c>
      <c r="Y41" s="6"/>
      <c r="Z41" s="6"/>
      <c r="AA41" s="6" t="s">
        <v>48</v>
      </c>
      <c r="AB41" s="8" t="s">
        <v>343</v>
      </c>
    </row>
    <row r="42" spans="1:28" s="4" customFormat="1" ht="51.9" customHeight="1" x14ac:dyDescent="0.2">
      <c r="A42" s="5">
        <v>0</v>
      </c>
      <c r="B42" s="6" t="s">
        <v>344</v>
      </c>
      <c r="C42" s="7">
        <v>2910</v>
      </c>
      <c r="D42" s="8" t="s">
        <v>345</v>
      </c>
      <c r="E42" s="8" t="s">
        <v>346</v>
      </c>
      <c r="F42" s="8" t="s">
        <v>347</v>
      </c>
      <c r="G42" s="6" t="s">
        <v>37</v>
      </c>
      <c r="H42" s="6" t="s">
        <v>38</v>
      </c>
      <c r="I42" s="8" t="s">
        <v>39</v>
      </c>
      <c r="J42" s="9">
        <v>1</v>
      </c>
      <c r="K42" s="9">
        <v>631</v>
      </c>
      <c r="L42" s="9">
        <v>2024</v>
      </c>
      <c r="M42" s="8" t="s">
        <v>348</v>
      </c>
      <c r="N42" s="8" t="s">
        <v>41</v>
      </c>
      <c r="O42" s="8" t="s">
        <v>349</v>
      </c>
      <c r="P42" s="6" t="s">
        <v>87</v>
      </c>
      <c r="Q42" s="8" t="s">
        <v>44</v>
      </c>
      <c r="R42" s="10" t="s">
        <v>350</v>
      </c>
      <c r="S42" s="11"/>
      <c r="T42" s="6"/>
      <c r="U42" s="16" t="str">
        <f>HYPERLINK("https://media.infra-m.ru/1818/1818715/cover/1818715.jpg", "Обложка")</f>
        <v>Обложка</v>
      </c>
      <c r="V42" s="16" t="str">
        <f>HYPERLINK("https://znanium.ru/catalog/product/1818715", "Ознакомиться")</f>
        <v>Ознакомиться</v>
      </c>
      <c r="W42" s="8" t="s">
        <v>102</v>
      </c>
      <c r="X42" s="6" t="s">
        <v>208</v>
      </c>
      <c r="Y42" s="6"/>
      <c r="Z42" s="6"/>
      <c r="AA42" s="6" t="s">
        <v>48</v>
      </c>
      <c r="AB42" s="8" t="s">
        <v>351</v>
      </c>
    </row>
    <row r="43" spans="1:28" s="4" customFormat="1" ht="51.9" customHeight="1" x14ac:dyDescent="0.2">
      <c r="A43" s="5">
        <v>0</v>
      </c>
      <c r="B43" s="6" t="s">
        <v>352</v>
      </c>
      <c r="C43" s="7">
        <v>1280</v>
      </c>
      <c r="D43" s="8" t="s">
        <v>353</v>
      </c>
      <c r="E43" s="8" t="s">
        <v>354</v>
      </c>
      <c r="F43" s="8" t="s">
        <v>355</v>
      </c>
      <c r="G43" s="6" t="s">
        <v>37</v>
      </c>
      <c r="H43" s="6" t="s">
        <v>38</v>
      </c>
      <c r="I43" s="8" t="s">
        <v>356</v>
      </c>
      <c r="J43" s="9">
        <v>1</v>
      </c>
      <c r="K43" s="9">
        <v>270</v>
      </c>
      <c r="L43" s="9">
        <v>2024</v>
      </c>
      <c r="M43" s="8" t="s">
        <v>357</v>
      </c>
      <c r="N43" s="8" t="s">
        <v>98</v>
      </c>
      <c r="O43" s="8" t="s">
        <v>99</v>
      </c>
      <c r="P43" s="6" t="s">
        <v>87</v>
      </c>
      <c r="Q43" s="8" t="s">
        <v>44</v>
      </c>
      <c r="R43" s="10" t="s">
        <v>358</v>
      </c>
      <c r="S43" s="11" t="s">
        <v>359</v>
      </c>
      <c r="T43" s="6"/>
      <c r="U43" s="16" t="str">
        <f>HYPERLINK("https://media.infra-m.ru/2133/2133639/cover/2133639.jpg", "Обложка")</f>
        <v>Обложка</v>
      </c>
      <c r="V43" s="16" t="str">
        <f>HYPERLINK("https://znanium.ru/catalog/product/2133639", "Ознакомиться")</f>
        <v>Ознакомиться</v>
      </c>
      <c r="W43" s="8" t="s">
        <v>360</v>
      </c>
      <c r="X43" s="6" t="s">
        <v>90</v>
      </c>
      <c r="Y43" s="6"/>
      <c r="Z43" s="6"/>
      <c r="AA43" s="6" t="s">
        <v>48</v>
      </c>
      <c r="AB43" s="8" t="s">
        <v>361</v>
      </c>
    </row>
    <row r="44" spans="1:28" s="14" customFormat="1" ht="21.9" customHeight="1" x14ac:dyDescent="0.2"/>
    <row r="45" spans="1:28" ht="15.9" customHeight="1" x14ac:dyDescent="0.3">
      <c r="A45" s="26" t="s">
        <v>22</v>
      </c>
      <c r="B45" s="26"/>
    </row>
    <row r="46" spans="1:28" s="15" customFormat="1" ht="12.9" customHeight="1" x14ac:dyDescent="0.25">
      <c r="A46" s="27" t="s">
        <v>362</v>
      </c>
      <c r="B46" s="27"/>
      <c r="C46" s="27" t="s">
        <v>363</v>
      </c>
      <c r="D46" s="27"/>
      <c r="E46" s="27"/>
    </row>
    <row r="47" spans="1:28" s="15" customFormat="1" ht="12.9" customHeight="1" x14ac:dyDescent="0.25">
      <c r="A47" s="27" t="s">
        <v>364</v>
      </c>
      <c r="B47" s="27"/>
      <c r="C47" s="27" t="s">
        <v>365</v>
      </c>
      <c r="D47" s="27"/>
      <c r="E47" s="27"/>
    </row>
    <row r="48" spans="1:28" s="15" customFormat="1" ht="12.9" customHeight="1" x14ac:dyDescent="0.25">
      <c r="A48" s="27" t="s">
        <v>366</v>
      </c>
      <c r="B48" s="27"/>
      <c r="C48" s="27" t="s">
        <v>365</v>
      </c>
      <c r="D48" s="27"/>
      <c r="E48" s="27"/>
    </row>
    <row r="49" spans="1:5" s="15" customFormat="1" ht="12.9" customHeight="1" x14ac:dyDescent="0.25">
      <c r="A49" s="27" t="s">
        <v>295</v>
      </c>
      <c r="B49" s="27"/>
      <c r="C49" s="27" t="s">
        <v>367</v>
      </c>
      <c r="D49" s="27"/>
      <c r="E49" s="27"/>
    </row>
    <row r="50" spans="1:5" s="15" customFormat="1" ht="12.9" customHeight="1" x14ac:dyDescent="0.25">
      <c r="A50" s="27" t="s">
        <v>368</v>
      </c>
      <c r="B50" s="27"/>
      <c r="C50" s="27" t="s">
        <v>369</v>
      </c>
      <c r="D50" s="27"/>
      <c r="E50" s="27"/>
    </row>
    <row r="51" spans="1:5" s="15" customFormat="1" ht="12.9" customHeight="1" x14ac:dyDescent="0.25">
      <c r="A51" s="27" t="s">
        <v>233</v>
      </c>
      <c r="B51" s="27"/>
      <c r="C51" s="27" t="s">
        <v>370</v>
      </c>
      <c r="D51" s="27"/>
      <c r="E51" s="27"/>
    </row>
    <row r="52" spans="1:5" s="15" customFormat="1" ht="12.9" customHeight="1" x14ac:dyDescent="0.25">
      <c r="A52" s="27" t="s">
        <v>371</v>
      </c>
      <c r="B52" s="27"/>
      <c r="C52" s="27" t="s">
        <v>372</v>
      </c>
      <c r="D52" s="27"/>
      <c r="E52" s="27"/>
    </row>
    <row r="53" spans="1:5" s="15" customFormat="1" ht="12.9" customHeight="1" x14ac:dyDescent="0.25">
      <c r="A53" s="27" t="s">
        <v>178</v>
      </c>
      <c r="B53" s="27"/>
      <c r="C53" s="27" t="s">
        <v>373</v>
      </c>
      <c r="D53" s="27"/>
      <c r="E53" s="27"/>
    </row>
    <row r="54" spans="1:5" s="15" customFormat="1" ht="12.9" customHeight="1" x14ac:dyDescent="0.25">
      <c r="A54" s="27" t="s">
        <v>374</v>
      </c>
      <c r="B54" s="27"/>
      <c r="C54" s="27" t="s">
        <v>375</v>
      </c>
      <c r="D54" s="27"/>
      <c r="E54" s="27"/>
    </row>
    <row r="55" spans="1:5" s="15" customFormat="1" ht="12.9" customHeight="1" x14ac:dyDescent="0.25">
      <c r="A55" s="27" t="s">
        <v>376</v>
      </c>
      <c r="B55" s="27"/>
      <c r="C55" s="27" t="s">
        <v>377</v>
      </c>
      <c r="D55" s="27"/>
      <c r="E55" s="27"/>
    </row>
    <row r="56" spans="1:5" s="15" customFormat="1" ht="12.9" customHeight="1" x14ac:dyDescent="0.25">
      <c r="A56" s="27" t="s">
        <v>378</v>
      </c>
      <c r="B56" s="27"/>
      <c r="C56" s="27" t="s">
        <v>379</v>
      </c>
      <c r="D56" s="27"/>
      <c r="E56" s="27"/>
    </row>
    <row r="57" spans="1:5" s="15" customFormat="1" ht="12.9" customHeight="1" x14ac:dyDescent="0.25">
      <c r="A57" s="27" t="s">
        <v>380</v>
      </c>
      <c r="B57" s="27"/>
      <c r="C57" s="27" t="s">
        <v>381</v>
      </c>
      <c r="D57" s="27"/>
      <c r="E57" s="27"/>
    </row>
    <row r="58" spans="1:5" s="15" customFormat="1" ht="12.9" customHeight="1" x14ac:dyDescent="0.25">
      <c r="A58" s="27" t="s">
        <v>382</v>
      </c>
      <c r="B58" s="27"/>
      <c r="C58" s="27" t="s">
        <v>383</v>
      </c>
      <c r="D58" s="27"/>
      <c r="E58" s="27"/>
    </row>
    <row r="59" spans="1:5" s="15" customFormat="1" ht="12.9" customHeight="1" x14ac:dyDescent="0.25">
      <c r="A59" s="27" t="s">
        <v>384</v>
      </c>
      <c r="B59" s="27"/>
      <c r="C59" s="27" t="s">
        <v>385</v>
      </c>
      <c r="D59" s="27"/>
      <c r="E59" s="27"/>
    </row>
    <row r="60" spans="1:5" s="15" customFormat="1" ht="12.9" customHeight="1" x14ac:dyDescent="0.25">
      <c r="A60" s="27" t="s">
        <v>386</v>
      </c>
      <c r="B60" s="27"/>
      <c r="C60" s="27" t="s">
        <v>387</v>
      </c>
      <c r="D60" s="27"/>
      <c r="E60" s="27"/>
    </row>
    <row r="61" spans="1:5" s="15" customFormat="1" ht="12.9" customHeight="1" x14ac:dyDescent="0.25">
      <c r="A61" s="27" t="s">
        <v>388</v>
      </c>
      <c r="B61" s="27"/>
      <c r="C61" s="27" t="s">
        <v>389</v>
      </c>
      <c r="D61" s="27"/>
      <c r="E61" s="27"/>
    </row>
    <row r="62" spans="1:5" s="15" customFormat="1" ht="12.9" customHeight="1" x14ac:dyDescent="0.25">
      <c r="A62" s="27" t="s">
        <v>390</v>
      </c>
      <c r="B62" s="27"/>
      <c r="C62" s="27" t="s">
        <v>391</v>
      </c>
      <c r="D62" s="27"/>
      <c r="E62" s="27"/>
    </row>
    <row r="63" spans="1:5" s="15" customFormat="1" ht="12.9" customHeight="1" x14ac:dyDescent="0.25">
      <c r="A63" s="27" t="s">
        <v>392</v>
      </c>
      <c r="B63" s="27"/>
      <c r="C63" s="27" t="s">
        <v>393</v>
      </c>
      <c r="D63" s="27"/>
      <c r="E63" s="27"/>
    </row>
    <row r="64" spans="1:5" s="15" customFormat="1" ht="12.9" customHeight="1" x14ac:dyDescent="0.25">
      <c r="A64" s="27" t="s">
        <v>394</v>
      </c>
      <c r="B64" s="27"/>
      <c r="C64" s="27" t="s">
        <v>395</v>
      </c>
      <c r="D64" s="27"/>
      <c r="E64" s="27"/>
    </row>
    <row r="65" spans="1:5" s="15" customFormat="1" ht="12.9" customHeight="1" x14ac:dyDescent="0.25">
      <c r="A65" s="27" t="s">
        <v>267</v>
      </c>
      <c r="B65" s="27"/>
      <c r="C65" s="27" t="s">
        <v>396</v>
      </c>
      <c r="D65" s="27"/>
      <c r="E65" s="27"/>
    </row>
    <row r="66" spans="1:5" s="15" customFormat="1" ht="12.9" customHeight="1" x14ac:dyDescent="0.25">
      <c r="A66" s="27" t="s">
        <v>397</v>
      </c>
      <c r="B66" s="27"/>
      <c r="C66" s="27" t="s">
        <v>398</v>
      </c>
      <c r="D66" s="27"/>
      <c r="E66" s="27"/>
    </row>
    <row r="67" spans="1:5" s="15" customFormat="1" ht="12.9" customHeight="1" x14ac:dyDescent="0.25">
      <c r="A67" s="27" t="s">
        <v>399</v>
      </c>
      <c r="B67" s="27"/>
      <c r="C67" s="27" t="s">
        <v>400</v>
      </c>
      <c r="D67" s="27"/>
      <c r="E67" s="27"/>
    </row>
    <row r="68" spans="1:5" s="15" customFormat="1" ht="12.9" customHeight="1" x14ac:dyDescent="0.25">
      <c r="A68" s="27" t="s">
        <v>401</v>
      </c>
      <c r="B68" s="27"/>
      <c r="C68" s="27" t="s">
        <v>402</v>
      </c>
      <c r="D68" s="27"/>
      <c r="E68" s="27"/>
    </row>
    <row r="69" spans="1:5" s="15" customFormat="1" ht="12.9" customHeight="1" x14ac:dyDescent="0.25">
      <c r="A69" s="27" t="s">
        <v>403</v>
      </c>
      <c r="B69" s="27"/>
      <c r="C69" s="27" t="s">
        <v>404</v>
      </c>
      <c r="D69" s="27"/>
      <c r="E69" s="27"/>
    </row>
    <row r="70" spans="1:5" s="15" customFormat="1" ht="26.1" customHeight="1" x14ac:dyDescent="0.25">
      <c r="A70" s="27" t="s">
        <v>405</v>
      </c>
      <c r="B70" s="27"/>
      <c r="C70" s="27" t="s">
        <v>406</v>
      </c>
      <c r="D70" s="27"/>
      <c r="E70" s="27"/>
    </row>
    <row r="71" spans="1:5" s="15" customFormat="1" ht="12.9" customHeight="1" x14ac:dyDescent="0.25">
      <c r="A71" s="27" t="s">
        <v>407</v>
      </c>
      <c r="B71" s="27"/>
      <c r="C71" s="27" t="s">
        <v>408</v>
      </c>
      <c r="D71" s="27"/>
      <c r="E71" s="27"/>
    </row>
    <row r="72" spans="1:5" s="15" customFormat="1" ht="12.9" customHeight="1" x14ac:dyDescent="0.25">
      <c r="A72" s="27" t="s">
        <v>409</v>
      </c>
      <c r="B72" s="27"/>
      <c r="C72" s="27" t="s">
        <v>410</v>
      </c>
      <c r="D72" s="27"/>
      <c r="E72" s="27"/>
    </row>
    <row r="73" spans="1:5" s="15" customFormat="1" ht="12.9" customHeight="1" x14ac:dyDescent="0.25">
      <c r="A73" s="27" t="s">
        <v>411</v>
      </c>
      <c r="B73" s="27"/>
      <c r="C73" s="27" t="s">
        <v>412</v>
      </c>
      <c r="D73" s="27"/>
      <c r="E73" s="27"/>
    </row>
    <row r="74" spans="1:5" s="15" customFormat="1" ht="12.9" customHeight="1" x14ac:dyDescent="0.25">
      <c r="A74" s="27" t="s">
        <v>413</v>
      </c>
      <c r="B74" s="27"/>
      <c r="C74" s="27" t="s">
        <v>414</v>
      </c>
      <c r="D74" s="27"/>
      <c r="E74" s="27"/>
    </row>
    <row r="75" spans="1:5" s="15" customFormat="1" ht="12.9" customHeight="1" x14ac:dyDescent="0.25">
      <c r="A75" s="27" t="s">
        <v>415</v>
      </c>
      <c r="B75" s="27"/>
      <c r="C75" s="27" t="s">
        <v>416</v>
      </c>
      <c r="D75" s="27"/>
      <c r="E75" s="27"/>
    </row>
    <row r="76" spans="1:5" s="15" customFormat="1" ht="12.9" customHeight="1" x14ac:dyDescent="0.25">
      <c r="A76" s="27" t="s">
        <v>417</v>
      </c>
      <c r="B76" s="27"/>
      <c r="C76" s="27" t="s">
        <v>418</v>
      </c>
      <c r="D76" s="27"/>
      <c r="E76" s="27"/>
    </row>
    <row r="77" spans="1:5" s="15" customFormat="1" ht="12.9" customHeight="1" x14ac:dyDescent="0.25">
      <c r="A77" s="27" t="s">
        <v>419</v>
      </c>
      <c r="B77" s="27"/>
      <c r="C77" s="27" t="s">
        <v>420</v>
      </c>
      <c r="D77" s="27"/>
      <c r="E77" s="27"/>
    </row>
    <row r="78" spans="1:5" s="15" customFormat="1" ht="12.9" customHeight="1" x14ac:dyDescent="0.25">
      <c r="A78" s="27" t="s">
        <v>187</v>
      </c>
      <c r="B78" s="27"/>
      <c r="C78" s="27" t="s">
        <v>421</v>
      </c>
      <c r="D78" s="27"/>
      <c r="E78" s="27"/>
    </row>
    <row r="79" spans="1:5" s="15" customFormat="1" ht="12.9" customHeight="1" x14ac:dyDescent="0.25">
      <c r="A79" s="27" t="s">
        <v>422</v>
      </c>
      <c r="B79" s="27"/>
      <c r="C79" s="27" t="s">
        <v>423</v>
      </c>
      <c r="D79" s="27"/>
      <c r="E79" s="27"/>
    </row>
    <row r="80" spans="1:5" s="15" customFormat="1" ht="12.9" customHeight="1" x14ac:dyDescent="0.25">
      <c r="A80" s="27" t="s">
        <v>100</v>
      </c>
      <c r="B80" s="27"/>
      <c r="C80" s="27" t="s">
        <v>424</v>
      </c>
      <c r="D80" s="27"/>
      <c r="E80" s="27"/>
    </row>
    <row r="81" spans="1:5" s="15" customFormat="1" ht="12.9" customHeight="1" x14ac:dyDescent="0.25">
      <c r="A81" s="27" t="s">
        <v>425</v>
      </c>
      <c r="B81" s="27"/>
      <c r="C81" s="27" t="s">
        <v>426</v>
      </c>
      <c r="D81" s="27"/>
      <c r="E81" s="27"/>
    </row>
    <row r="82" spans="1:5" s="15" customFormat="1" ht="12.9" customHeight="1" x14ac:dyDescent="0.25">
      <c r="A82" s="27" t="s">
        <v>427</v>
      </c>
      <c r="B82" s="27"/>
      <c r="C82" s="27" t="s">
        <v>428</v>
      </c>
      <c r="D82" s="27"/>
      <c r="E82" s="27"/>
    </row>
    <row r="83" spans="1:5" s="15" customFormat="1" ht="12.9" customHeight="1" x14ac:dyDescent="0.25">
      <c r="A83" s="27" t="s">
        <v>429</v>
      </c>
      <c r="B83" s="27"/>
      <c r="C83" s="27" t="s">
        <v>430</v>
      </c>
      <c r="D83" s="27"/>
      <c r="E83" s="27"/>
    </row>
    <row r="84" spans="1:5" s="15" customFormat="1" ht="12.9" customHeight="1" x14ac:dyDescent="0.25">
      <c r="A84" s="27" t="s">
        <v>431</v>
      </c>
      <c r="B84" s="27"/>
      <c r="C84" s="27" t="s">
        <v>432</v>
      </c>
      <c r="D84" s="27"/>
      <c r="E84" s="27"/>
    </row>
    <row r="85" spans="1:5" s="15" customFormat="1" ht="12.9" customHeight="1" x14ac:dyDescent="0.25">
      <c r="A85" s="27" t="s">
        <v>433</v>
      </c>
      <c r="B85" s="27"/>
      <c r="C85" s="27" t="s">
        <v>434</v>
      </c>
      <c r="D85" s="27"/>
      <c r="E85" s="27"/>
    </row>
    <row r="86" spans="1:5" s="15" customFormat="1" ht="12.9" customHeight="1" x14ac:dyDescent="0.25">
      <c r="A86" s="27" t="s">
        <v>435</v>
      </c>
      <c r="B86" s="27"/>
      <c r="C86" s="27" t="s">
        <v>436</v>
      </c>
      <c r="D86" s="27"/>
      <c r="E86" s="27"/>
    </row>
    <row r="87" spans="1:5" s="15" customFormat="1" ht="26.1" customHeight="1" x14ac:dyDescent="0.25">
      <c r="A87" s="27" t="s">
        <v>437</v>
      </c>
      <c r="B87" s="27"/>
      <c r="C87" s="27" t="s">
        <v>438</v>
      </c>
      <c r="D87" s="27"/>
      <c r="E87" s="27"/>
    </row>
    <row r="88" spans="1:5" s="15" customFormat="1" ht="12.9" customHeight="1" x14ac:dyDescent="0.25">
      <c r="A88" s="27" t="s">
        <v>439</v>
      </c>
      <c r="B88" s="27"/>
      <c r="C88" s="27" t="s">
        <v>440</v>
      </c>
      <c r="D88" s="27"/>
      <c r="E88" s="27"/>
    </row>
    <row r="89" spans="1:5" s="15" customFormat="1" ht="12.9" customHeight="1" x14ac:dyDescent="0.25">
      <c r="A89" s="27" t="s">
        <v>441</v>
      </c>
      <c r="B89" s="27"/>
      <c r="C89" s="27" t="s">
        <v>442</v>
      </c>
      <c r="D89" s="27"/>
      <c r="E89" s="27"/>
    </row>
    <row r="90" spans="1:5" s="15" customFormat="1" ht="12.9" customHeight="1" x14ac:dyDescent="0.25">
      <c r="A90" s="27" t="s">
        <v>443</v>
      </c>
      <c r="B90" s="27"/>
      <c r="C90" s="27" t="s">
        <v>444</v>
      </c>
      <c r="D90" s="27"/>
      <c r="E90" s="27"/>
    </row>
    <row r="91" spans="1:5" s="15" customFormat="1" ht="12.9" customHeight="1" x14ac:dyDescent="0.25">
      <c r="A91" s="27" t="s">
        <v>445</v>
      </c>
      <c r="B91" s="27"/>
      <c r="C91" s="27" t="s">
        <v>446</v>
      </c>
      <c r="D91" s="27"/>
      <c r="E91" s="27"/>
    </row>
    <row r="92" spans="1:5" s="15" customFormat="1" ht="12.9" customHeight="1" x14ac:dyDescent="0.25">
      <c r="A92" s="27" t="s">
        <v>447</v>
      </c>
      <c r="B92" s="27"/>
      <c r="C92" s="27" t="s">
        <v>448</v>
      </c>
      <c r="D92" s="27"/>
      <c r="E92" s="27"/>
    </row>
    <row r="93" spans="1:5" s="15" customFormat="1" ht="12.9" customHeight="1" x14ac:dyDescent="0.25">
      <c r="A93" s="27" t="s">
        <v>449</v>
      </c>
      <c r="B93" s="27"/>
      <c r="C93" s="27" t="s">
        <v>450</v>
      </c>
      <c r="D93" s="27"/>
      <c r="E93" s="27"/>
    </row>
    <row r="94" spans="1:5" s="15" customFormat="1" ht="12.9" customHeight="1" x14ac:dyDescent="0.25">
      <c r="A94" s="27" t="s">
        <v>451</v>
      </c>
      <c r="B94" s="27"/>
      <c r="C94" s="27" t="s">
        <v>452</v>
      </c>
      <c r="D94" s="27"/>
      <c r="E94" s="27"/>
    </row>
    <row r="95" spans="1:5" s="15" customFormat="1" ht="12.9" customHeight="1" x14ac:dyDescent="0.25">
      <c r="A95" s="27" t="s">
        <v>453</v>
      </c>
      <c r="B95" s="27"/>
      <c r="C95" s="27" t="s">
        <v>454</v>
      </c>
      <c r="D95" s="27"/>
      <c r="E95" s="27"/>
    </row>
    <row r="96" spans="1:5" s="15" customFormat="1" ht="12.9" customHeight="1" x14ac:dyDescent="0.25">
      <c r="A96" s="27" t="s">
        <v>455</v>
      </c>
      <c r="B96" s="27"/>
      <c r="C96" s="27" t="s">
        <v>456</v>
      </c>
      <c r="D96" s="27"/>
      <c r="E96" s="27"/>
    </row>
    <row r="97" spans="1:5" s="15" customFormat="1" ht="12.9" customHeight="1" x14ac:dyDescent="0.25">
      <c r="A97" s="27" t="s">
        <v>457</v>
      </c>
      <c r="B97" s="27"/>
      <c r="C97" s="27" t="s">
        <v>458</v>
      </c>
      <c r="D97" s="27"/>
      <c r="E97" s="27"/>
    </row>
    <row r="98" spans="1:5" s="15" customFormat="1" ht="12.9" customHeight="1" x14ac:dyDescent="0.25">
      <c r="A98" s="27" t="s">
        <v>459</v>
      </c>
      <c r="B98" s="27"/>
      <c r="C98" s="27" t="s">
        <v>460</v>
      </c>
      <c r="D98" s="27"/>
      <c r="E98" s="27"/>
    </row>
    <row r="99" spans="1:5" s="15" customFormat="1" ht="12.9" customHeight="1" x14ac:dyDescent="0.25">
      <c r="A99" s="27" t="s">
        <v>461</v>
      </c>
      <c r="B99" s="27"/>
      <c r="C99" s="27" t="s">
        <v>462</v>
      </c>
      <c r="D99" s="27"/>
      <c r="E99" s="27"/>
    </row>
    <row r="100" spans="1:5" s="15" customFormat="1" ht="12.9" customHeight="1" x14ac:dyDescent="0.25">
      <c r="A100" s="27" t="s">
        <v>463</v>
      </c>
      <c r="B100" s="27"/>
      <c r="C100" s="27" t="s">
        <v>464</v>
      </c>
      <c r="D100" s="27"/>
      <c r="E100" s="27"/>
    </row>
    <row r="101" spans="1:5" s="15" customFormat="1" ht="12.9" customHeight="1" x14ac:dyDescent="0.25">
      <c r="A101" s="27" t="s">
        <v>465</v>
      </c>
      <c r="B101" s="27"/>
      <c r="C101" s="27" t="s">
        <v>466</v>
      </c>
      <c r="D101" s="27"/>
      <c r="E101" s="27"/>
    </row>
    <row r="102" spans="1:5" s="15" customFormat="1" ht="12.9" customHeight="1" x14ac:dyDescent="0.25">
      <c r="A102" s="27" t="s">
        <v>467</v>
      </c>
      <c r="B102" s="27"/>
      <c r="C102" s="27" t="s">
        <v>468</v>
      </c>
      <c r="D102" s="27"/>
      <c r="E102" s="27"/>
    </row>
    <row r="103" spans="1:5" s="15" customFormat="1" ht="12.9" customHeight="1" x14ac:dyDescent="0.25">
      <c r="A103" s="27" t="s">
        <v>469</v>
      </c>
      <c r="B103" s="27"/>
      <c r="C103" s="27" t="s">
        <v>470</v>
      </c>
      <c r="D103" s="27"/>
      <c r="E103" s="27"/>
    </row>
    <row r="104" spans="1:5" s="15" customFormat="1" ht="12.9" customHeight="1" x14ac:dyDescent="0.25">
      <c r="A104" s="27" t="s">
        <v>471</v>
      </c>
      <c r="B104" s="27"/>
      <c r="C104" s="27" t="s">
        <v>472</v>
      </c>
      <c r="D104" s="27"/>
      <c r="E104" s="27"/>
    </row>
    <row r="105" spans="1:5" s="15" customFormat="1" ht="12.9" customHeight="1" x14ac:dyDescent="0.25">
      <c r="A105" s="27" t="s">
        <v>473</v>
      </c>
      <c r="B105" s="27"/>
      <c r="C105" s="27" t="s">
        <v>474</v>
      </c>
      <c r="D105" s="27"/>
      <c r="E105" s="27"/>
    </row>
    <row r="106" spans="1:5" s="15" customFormat="1" ht="12.9" customHeight="1" x14ac:dyDescent="0.25">
      <c r="A106" s="27" t="s">
        <v>475</v>
      </c>
      <c r="B106" s="27"/>
      <c r="C106" s="27" t="s">
        <v>476</v>
      </c>
      <c r="D106" s="27"/>
      <c r="E106" s="27"/>
    </row>
    <row r="107" spans="1:5" s="15" customFormat="1" ht="12.9" customHeight="1" x14ac:dyDescent="0.25">
      <c r="A107" s="27" t="s">
        <v>477</v>
      </c>
      <c r="B107" s="27"/>
      <c r="C107" s="27" t="s">
        <v>478</v>
      </c>
      <c r="D107" s="27"/>
      <c r="E107" s="27"/>
    </row>
    <row r="108" spans="1:5" s="15" customFormat="1" ht="12.9" customHeight="1" x14ac:dyDescent="0.25">
      <c r="A108" s="27" t="s">
        <v>479</v>
      </c>
      <c r="B108" s="27"/>
      <c r="C108" s="27" t="s">
        <v>480</v>
      </c>
      <c r="D108" s="27"/>
      <c r="E108" s="27"/>
    </row>
    <row r="109" spans="1:5" s="15" customFormat="1" ht="12.9" customHeight="1" x14ac:dyDescent="0.25">
      <c r="A109" s="27" t="s">
        <v>481</v>
      </c>
      <c r="B109" s="27"/>
      <c r="C109" s="27" t="s">
        <v>482</v>
      </c>
      <c r="D109" s="27"/>
      <c r="E109" s="27"/>
    </row>
    <row r="110" spans="1:5" s="15" customFormat="1" ht="12.9" customHeight="1" x14ac:dyDescent="0.25">
      <c r="A110" s="27" t="s">
        <v>134</v>
      </c>
      <c r="B110" s="27"/>
      <c r="C110" s="27" t="s">
        <v>483</v>
      </c>
      <c r="D110" s="27"/>
      <c r="E110" s="27"/>
    </row>
    <row r="111" spans="1:5" s="15" customFormat="1" ht="12.9" customHeight="1" x14ac:dyDescent="0.25">
      <c r="A111" s="27" t="s">
        <v>484</v>
      </c>
      <c r="B111" s="27"/>
      <c r="C111" s="27" t="s">
        <v>485</v>
      </c>
      <c r="D111" s="27"/>
      <c r="E111" s="27"/>
    </row>
    <row r="112" spans="1:5" s="15" customFormat="1" ht="12.9" customHeight="1" x14ac:dyDescent="0.25">
      <c r="A112" s="27" t="s">
        <v>486</v>
      </c>
      <c r="B112" s="27"/>
      <c r="C112" s="27" t="s">
        <v>487</v>
      </c>
      <c r="D112" s="27"/>
      <c r="E112" s="27"/>
    </row>
    <row r="113" spans="1:5" s="15" customFormat="1" ht="12.9" customHeight="1" x14ac:dyDescent="0.25">
      <c r="A113" s="27" t="s">
        <v>488</v>
      </c>
      <c r="B113" s="27"/>
      <c r="C113" s="27" t="s">
        <v>489</v>
      </c>
      <c r="D113" s="27"/>
      <c r="E113" s="27"/>
    </row>
    <row r="114" spans="1:5" s="15" customFormat="1" ht="12.9" customHeight="1" x14ac:dyDescent="0.25">
      <c r="A114" s="27" t="s">
        <v>275</v>
      </c>
      <c r="B114" s="27"/>
      <c r="C114" s="27" t="s">
        <v>490</v>
      </c>
      <c r="D114" s="27"/>
      <c r="E114" s="27"/>
    </row>
    <row r="115" spans="1:5" s="15" customFormat="1" ht="12.9" customHeight="1" x14ac:dyDescent="0.25">
      <c r="A115" s="27" t="s">
        <v>491</v>
      </c>
      <c r="B115" s="27"/>
      <c r="C115" s="27" t="s">
        <v>492</v>
      </c>
      <c r="D115" s="27"/>
      <c r="E115" s="27"/>
    </row>
    <row r="116" spans="1:5" s="15" customFormat="1" ht="12.9" customHeight="1" x14ac:dyDescent="0.25">
      <c r="A116" s="27" t="s">
        <v>493</v>
      </c>
      <c r="B116" s="27"/>
      <c r="C116" s="27" t="s">
        <v>494</v>
      </c>
      <c r="D116" s="27"/>
      <c r="E116" s="27"/>
    </row>
    <row r="117" spans="1:5" s="15" customFormat="1" ht="12.9" customHeight="1" x14ac:dyDescent="0.25">
      <c r="A117" s="27" t="s">
        <v>318</v>
      </c>
      <c r="B117" s="27"/>
      <c r="C117" s="27" t="s">
        <v>495</v>
      </c>
      <c r="D117" s="27"/>
      <c r="E117" s="27"/>
    </row>
    <row r="118" spans="1:5" s="15" customFormat="1" ht="12.9" customHeight="1" x14ac:dyDescent="0.25">
      <c r="A118" s="27" t="s">
        <v>327</v>
      </c>
      <c r="B118" s="27"/>
      <c r="C118" s="27" t="s">
        <v>496</v>
      </c>
      <c r="D118" s="27"/>
      <c r="E118" s="27"/>
    </row>
    <row r="119" spans="1:5" s="15" customFormat="1" ht="12.9" customHeight="1" x14ac:dyDescent="0.25">
      <c r="A119" s="27" t="s">
        <v>497</v>
      </c>
      <c r="B119" s="27"/>
      <c r="C119" s="27" t="s">
        <v>498</v>
      </c>
      <c r="D119" s="27"/>
      <c r="E119" s="27"/>
    </row>
    <row r="120" spans="1:5" s="15" customFormat="1" ht="12.9" customHeight="1" x14ac:dyDescent="0.25">
      <c r="A120" s="27" t="s">
        <v>499</v>
      </c>
      <c r="B120" s="27"/>
      <c r="C120" s="27" t="s">
        <v>500</v>
      </c>
      <c r="D120" s="27"/>
      <c r="E120" s="27"/>
    </row>
    <row r="121" spans="1:5" s="15" customFormat="1" ht="12.9" customHeight="1" x14ac:dyDescent="0.25">
      <c r="A121" s="27" t="s">
        <v>501</v>
      </c>
      <c r="B121" s="27"/>
      <c r="C121" s="27" t="s">
        <v>502</v>
      </c>
      <c r="D121" s="27"/>
      <c r="E121" s="27"/>
    </row>
    <row r="122" spans="1:5" s="15" customFormat="1" ht="12.9" customHeight="1" x14ac:dyDescent="0.25">
      <c r="A122" s="27" t="s">
        <v>503</v>
      </c>
      <c r="B122" s="27"/>
      <c r="C122" s="27" t="s">
        <v>504</v>
      </c>
      <c r="D122" s="27"/>
      <c r="E122" s="27"/>
    </row>
    <row r="123" spans="1:5" s="15" customFormat="1" ht="12.9" customHeight="1" x14ac:dyDescent="0.25">
      <c r="A123" s="27" t="s">
        <v>58</v>
      </c>
      <c r="B123" s="27"/>
      <c r="C123" s="27" t="s">
        <v>505</v>
      </c>
      <c r="D123" s="27"/>
      <c r="E123" s="27"/>
    </row>
    <row r="124" spans="1:5" s="15" customFormat="1" ht="12.9" customHeight="1" x14ac:dyDescent="0.25">
      <c r="A124" s="27" t="s">
        <v>112</v>
      </c>
      <c r="B124" s="27"/>
      <c r="C124" s="27" t="s">
        <v>506</v>
      </c>
      <c r="D124" s="27"/>
      <c r="E124" s="27"/>
    </row>
    <row r="125" spans="1:5" s="15" customFormat="1" ht="12.9" customHeight="1" x14ac:dyDescent="0.25">
      <c r="A125" s="27" t="s">
        <v>507</v>
      </c>
      <c r="B125" s="27"/>
      <c r="C125" s="27" t="s">
        <v>508</v>
      </c>
      <c r="D125" s="27"/>
      <c r="E125" s="27"/>
    </row>
    <row r="126" spans="1:5" s="15" customFormat="1" ht="12.9" customHeight="1" x14ac:dyDescent="0.25">
      <c r="A126" s="27" t="s">
        <v>509</v>
      </c>
      <c r="B126" s="27"/>
      <c r="C126" s="27" t="s">
        <v>510</v>
      </c>
      <c r="D126" s="27"/>
      <c r="E126" s="27"/>
    </row>
    <row r="127" spans="1:5" s="15" customFormat="1" ht="12.9" customHeight="1" x14ac:dyDescent="0.25">
      <c r="A127" s="27" t="s">
        <v>511</v>
      </c>
      <c r="B127" s="27"/>
      <c r="C127" s="27" t="s">
        <v>512</v>
      </c>
      <c r="D127" s="27"/>
      <c r="E127" s="27"/>
    </row>
    <row r="128" spans="1:5" s="15" customFormat="1" ht="12.9" customHeight="1" x14ac:dyDescent="0.25">
      <c r="A128" s="27" t="s">
        <v>513</v>
      </c>
      <c r="B128" s="27"/>
      <c r="C128" s="27" t="s">
        <v>514</v>
      </c>
      <c r="D128" s="27"/>
      <c r="E128" s="27"/>
    </row>
    <row r="129" spans="1:5" s="15" customFormat="1" ht="12.9" customHeight="1" x14ac:dyDescent="0.25">
      <c r="A129" s="27" t="s">
        <v>515</v>
      </c>
      <c r="B129" s="27"/>
      <c r="C129" s="27" t="s">
        <v>516</v>
      </c>
      <c r="D129" s="27"/>
      <c r="E129" s="27"/>
    </row>
    <row r="130" spans="1:5" s="15" customFormat="1" ht="12.9" customHeight="1" x14ac:dyDescent="0.25">
      <c r="A130" s="27" t="s">
        <v>517</v>
      </c>
      <c r="B130" s="27"/>
      <c r="C130" s="27" t="s">
        <v>518</v>
      </c>
      <c r="D130" s="27"/>
      <c r="E130" s="27"/>
    </row>
  </sheetData>
  <mergeCells count="179">
    <mergeCell ref="A126:B126"/>
    <mergeCell ref="C126:E126"/>
    <mergeCell ref="A127:B127"/>
    <mergeCell ref="C127:E127"/>
    <mergeCell ref="A128:B128"/>
    <mergeCell ref="C128:E128"/>
    <mergeCell ref="A129:B129"/>
    <mergeCell ref="C129:E129"/>
    <mergeCell ref="A130:B130"/>
    <mergeCell ref="C130:E130"/>
    <mergeCell ref="A121:B121"/>
    <mergeCell ref="C121:E121"/>
    <mergeCell ref="A122:B122"/>
    <mergeCell ref="C122:E122"/>
    <mergeCell ref="A123:B123"/>
    <mergeCell ref="C123:E123"/>
    <mergeCell ref="A124:B124"/>
    <mergeCell ref="C124:E124"/>
    <mergeCell ref="A125:B125"/>
    <mergeCell ref="C125:E125"/>
    <mergeCell ref="A116:B116"/>
    <mergeCell ref="C116:E116"/>
    <mergeCell ref="A117:B117"/>
    <mergeCell ref="C117:E117"/>
    <mergeCell ref="A118:B118"/>
    <mergeCell ref="C118:E118"/>
    <mergeCell ref="A119:B119"/>
    <mergeCell ref="C119:E119"/>
    <mergeCell ref="A120:B120"/>
    <mergeCell ref="C120:E120"/>
    <mergeCell ref="A111:B111"/>
    <mergeCell ref="C111:E111"/>
    <mergeCell ref="A112:B112"/>
    <mergeCell ref="C112:E112"/>
    <mergeCell ref="A113:B113"/>
    <mergeCell ref="C113:E113"/>
    <mergeCell ref="A114:B114"/>
    <mergeCell ref="C114:E114"/>
    <mergeCell ref="A115:B115"/>
    <mergeCell ref="C115:E115"/>
    <mergeCell ref="A106:B106"/>
    <mergeCell ref="C106:E106"/>
    <mergeCell ref="A107:B107"/>
    <mergeCell ref="C107:E107"/>
    <mergeCell ref="A108:B108"/>
    <mergeCell ref="C108:E108"/>
    <mergeCell ref="A109:B109"/>
    <mergeCell ref="C109:E109"/>
    <mergeCell ref="A110:B110"/>
    <mergeCell ref="C110:E110"/>
    <mergeCell ref="A101:B101"/>
    <mergeCell ref="C101:E101"/>
    <mergeCell ref="A102:B102"/>
    <mergeCell ref="C102:E102"/>
    <mergeCell ref="A103:B103"/>
    <mergeCell ref="C103:E103"/>
    <mergeCell ref="A104:B104"/>
    <mergeCell ref="C104:E104"/>
    <mergeCell ref="A105:B105"/>
    <mergeCell ref="C105:E105"/>
    <mergeCell ref="A96:B96"/>
    <mergeCell ref="C96:E96"/>
    <mergeCell ref="A97:B97"/>
    <mergeCell ref="C97:E97"/>
    <mergeCell ref="A98:B98"/>
    <mergeCell ref="C98:E98"/>
    <mergeCell ref="A99:B99"/>
    <mergeCell ref="C99:E99"/>
    <mergeCell ref="A100:B100"/>
    <mergeCell ref="C100:E100"/>
    <mergeCell ref="A91:B91"/>
    <mergeCell ref="C91:E91"/>
    <mergeCell ref="A92:B92"/>
    <mergeCell ref="C92:E92"/>
    <mergeCell ref="A93:B93"/>
    <mergeCell ref="C93:E93"/>
    <mergeCell ref="A94:B94"/>
    <mergeCell ref="C94:E94"/>
    <mergeCell ref="A95:B95"/>
    <mergeCell ref="C95:E95"/>
    <mergeCell ref="A86:B86"/>
    <mergeCell ref="C86:E86"/>
    <mergeCell ref="A87:B87"/>
    <mergeCell ref="C87:E87"/>
    <mergeCell ref="A88:B88"/>
    <mergeCell ref="C88:E88"/>
    <mergeCell ref="A89:B89"/>
    <mergeCell ref="C89:E89"/>
    <mergeCell ref="A90:B90"/>
    <mergeCell ref="C90:E90"/>
    <mergeCell ref="A81:B81"/>
    <mergeCell ref="C81:E81"/>
    <mergeCell ref="A82:B82"/>
    <mergeCell ref="C82:E82"/>
    <mergeCell ref="A83:B83"/>
    <mergeCell ref="C83:E83"/>
    <mergeCell ref="A84:B84"/>
    <mergeCell ref="C84:E84"/>
    <mergeCell ref="A85:B85"/>
    <mergeCell ref="C85:E85"/>
    <mergeCell ref="A76:B76"/>
    <mergeCell ref="C76:E76"/>
    <mergeCell ref="A77:B77"/>
    <mergeCell ref="C77:E77"/>
    <mergeCell ref="A78:B78"/>
    <mergeCell ref="C78:E78"/>
    <mergeCell ref="A79:B79"/>
    <mergeCell ref="C79:E79"/>
    <mergeCell ref="A80:B80"/>
    <mergeCell ref="C80:E80"/>
    <mergeCell ref="A71:B71"/>
    <mergeCell ref="C71:E71"/>
    <mergeCell ref="A72:B72"/>
    <mergeCell ref="C72:E72"/>
    <mergeCell ref="A73:B73"/>
    <mergeCell ref="C73:E73"/>
    <mergeCell ref="A74:B74"/>
    <mergeCell ref="C74:E74"/>
    <mergeCell ref="A75:B75"/>
    <mergeCell ref="C75:E75"/>
    <mergeCell ref="A66:B66"/>
    <mergeCell ref="C66:E66"/>
    <mergeCell ref="A67:B67"/>
    <mergeCell ref="C67:E67"/>
    <mergeCell ref="A68:B68"/>
    <mergeCell ref="C68:E68"/>
    <mergeCell ref="A69:B69"/>
    <mergeCell ref="C69:E69"/>
    <mergeCell ref="A70:B70"/>
    <mergeCell ref="C70:E70"/>
    <mergeCell ref="A61:B61"/>
    <mergeCell ref="C61:E61"/>
    <mergeCell ref="A62:B62"/>
    <mergeCell ref="C62:E62"/>
    <mergeCell ref="A63:B63"/>
    <mergeCell ref="C63:E63"/>
    <mergeCell ref="A64:B64"/>
    <mergeCell ref="C64:E64"/>
    <mergeCell ref="A65:B65"/>
    <mergeCell ref="C65:E65"/>
    <mergeCell ref="A56:B56"/>
    <mergeCell ref="C56:E56"/>
    <mergeCell ref="A57:B57"/>
    <mergeCell ref="C57:E57"/>
    <mergeCell ref="A58:B58"/>
    <mergeCell ref="C58:E58"/>
    <mergeCell ref="A59:B59"/>
    <mergeCell ref="C59:E59"/>
    <mergeCell ref="A60:B60"/>
    <mergeCell ref="C60:E60"/>
    <mergeCell ref="A51:B51"/>
    <mergeCell ref="C51:E51"/>
    <mergeCell ref="A52:B52"/>
    <mergeCell ref="C52:E52"/>
    <mergeCell ref="A53:B53"/>
    <mergeCell ref="C53:E53"/>
    <mergeCell ref="A54:B54"/>
    <mergeCell ref="C54:E54"/>
    <mergeCell ref="A55:B55"/>
    <mergeCell ref="C55:E55"/>
    <mergeCell ref="A46:B46"/>
    <mergeCell ref="C46:E46"/>
    <mergeCell ref="A47:B47"/>
    <mergeCell ref="C47:E47"/>
    <mergeCell ref="A48:B48"/>
    <mergeCell ref="C48:E48"/>
    <mergeCell ref="A49:B49"/>
    <mergeCell ref="C49:E49"/>
    <mergeCell ref="A50:B50"/>
    <mergeCell ref="C50:E50"/>
    <mergeCell ref="A1:E1"/>
    <mergeCell ref="F1:I5"/>
    <mergeCell ref="J1:O1"/>
    <mergeCell ref="A2:E2"/>
    <mergeCell ref="J2:O5"/>
    <mergeCell ref="A3:E3"/>
    <mergeCell ref="A4:E4"/>
    <mergeCell ref="A5:E5"/>
    <mergeCell ref="A45:B45"/>
  </mergeCells>
  <pageMargins left="0.39370078740157483" right="0.39370078740157483" top="0.39370078740157483" bottom="0.39370078740157483" header="0" footer="0"/>
  <pageSetup paperSize="9" pageOrder="overThenDown"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lib1</dc:creator>
  <cp:lastModifiedBy>lib1</cp:lastModifiedBy>
  <dcterms:created xsi:type="dcterms:W3CDTF">2024-08-07T11:12:34Z</dcterms:created>
  <dcterms:modified xsi:type="dcterms:W3CDTF">2024-08-07T11:12:34Z</dcterms:modified>
</cp:coreProperties>
</file>